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730"/>
  <workbookPr showInkAnnotation="0" autoCompressPictures="0"/>
  <mc:AlternateContent xmlns:mc="http://schemas.openxmlformats.org/markup-compatibility/2006">
    <mc:Choice Requires="x15">
      <x15ac:absPath xmlns:x15ac="http://schemas.microsoft.com/office/spreadsheetml/2010/11/ac" url="C:\Users\michal.marko\Downloads\"/>
    </mc:Choice>
  </mc:AlternateContent>
  <xr:revisionPtr revIDLastSave="0" documentId="8_{E4549FBB-0327-42D6-A9AB-97E8F55EA207}" xr6:coauthVersionLast="45" xr6:coauthVersionMax="45" xr10:uidLastSave="{00000000-0000-0000-0000-000000000000}"/>
  <bookViews>
    <workbookView xWindow="28680" yWindow="-120" windowWidth="29040" windowHeight="15840" tabRatio="901" firstSheet="2" activeTab="7" xr2:uid="{00000000-000D-0000-FFFF-FFFF00000000}"/>
  </bookViews>
  <sheets>
    <sheet name="Návod" sheetId="1" r:id="rId1"/>
    <sheet name="ZÁUJEMCA" sheetId="3" r:id="rId2"/>
    <sheet name="HODNOTITEĽ" sheetId="5" r:id="rId3"/>
    <sheet name="UKÁŽKA-ZÁUJEMCA" sheetId="8" r:id="rId4"/>
    <sheet name="UKÁŽKA-HODNOTITEĽ" sheetId="9" r:id="rId5"/>
    <sheet name="POMOCNY VYPOCET DLZKY PRAXE" sheetId="13" r:id="rId6"/>
    <sheet name="UKAZKA VYPOCTU DLZKY PRAXE" sheetId="12" r:id="rId7"/>
    <sheet name="HODNOTITEĽ Vyhodnotenie praxe" sheetId="14" r:id="rId8"/>
  </sheets>
  <calcPr calcId="181029" concurrentCalc="0"/>
  <customWorkbookViews>
    <customWorkbookView name="William Duncan - Personal View" guid="{740DCA0A-182B-E649-BC90-296BE2BDEAB7}" mergeInterval="0" personalView="1" yWindow="54" windowWidth="1280" windowHeight="674" tabRatio="500" activeSheetId="1" showStatusbar="0"/>
  </customWorkbookViews>
  <extLs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calcChain.xml><?xml version="1.0" encoding="utf-8"?>
<calcChain xmlns="http://schemas.openxmlformats.org/spreadsheetml/2006/main">
  <c r="E1" i="12" l="1"/>
  <c r="E3" i="13"/>
  <c r="J108" i="8"/>
  <c r="J107" i="8"/>
  <c r="I108" i="8"/>
  <c r="I107" i="8"/>
  <c r="H108" i="8"/>
  <c r="H107" i="8"/>
  <c r="J100" i="8"/>
  <c r="J99" i="8"/>
  <c r="I100" i="8"/>
  <c r="I99" i="8"/>
  <c r="H100" i="8"/>
  <c r="H99" i="8"/>
  <c r="J91" i="8"/>
  <c r="J90" i="8"/>
  <c r="I91" i="8"/>
  <c r="I90" i="8"/>
  <c r="H91" i="8"/>
  <c r="H90" i="8"/>
  <c r="J78" i="8"/>
  <c r="J77" i="8"/>
  <c r="I78" i="8"/>
  <c r="I77" i="8"/>
  <c r="H78" i="8"/>
  <c r="H77" i="8"/>
  <c r="J66" i="8"/>
  <c r="J65" i="8"/>
  <c r="I66" i="8"/>
  <c r="I65" i="8"/>
  <c r="H66" i="8"/>
  <c r="H65" i="8"/>
  <c r="J54" i="8"/>
  <c r="J53" i="8"/>
  <c r="I54" i="8"/>
  <c r="I53" i="8"/>
  <c r="H54" i="8"/>
  <c r="H53" i="8"/>
  <c r="J43" i="8"/>
  <c r="J42" i="8"/>
  <c r="I43" i="8"/>
  <c r="I42" i="8"/>
  <c r="H43" i="8"/>
  <c r="H42" i="8"/>
  <c r="J30" i="8"/>
  <c r="J29" i="8"/>
  <c r="I30" i="8"/>
  <c r="I29" i="8"/>
  <c r="H30" i="8"/>
  <c r="H29" i="8"/>
  <c r="J23" i="8"/>
  <c r="J22" i="8"/>
  <c r="I23" i="8"/>
  <c r="I22" i="8"/>
  <c r="H23" i="8"/>
  <c r="H22" i="8"/>
  <c r="E3" i="14"/>
  <c r="I5" i="14"/>
  <c r="J5" i="14"/>
  <c r="K5" i="14"/>
  <c r="L5" i="14"/>
  <c r="M5" i="14"/>
  <c r="N5" i="14"/>
  <c r="O5" i="14"/>
  <c r="P5" i="14"/>
  <c r="Q5" i="14"/>
  <c r="R5" i="14"/>
  <c r="S5" i="14"/>
  <c r="T5" i="14"/>
  <c r="U5" i="14"/>
  <c r="V5" i="14"/>
  <c r="W5" i="14"/>
  <c r="X5" i="14"/>
  <c r="Y5" i="14"/>
  <c r="Z5" i="14"/>
  <c r="AA5" i="14"/>
  <c r="AB5" i="14"/>
  <c r="AC5" i="14"/>
  <c r="AD5" i="14"/>
  <c r="AE5" i="14"/>
  <c r="AF5" i="14"/>
  <c r="AG5" i="14"/>
  <c r="AH5" i="14"/>
  <c r="AI5" i="14"/>
  <c r="AJ5" i="14"/>
  <c r="AK5" i="14"/>
  <c r="AL5" i="14"/>
  <c r="AM5" i="14"/>
  <c r="AN5" i="14"/>
  <c r="AO5" i="14"/>
  <c r="AP5" i="14"/>
  <c r="AQ5" i="14"/>
  <c r="AR5" i="14"/>
  <c r="AS5" i="14"/>
  <c r="AT5" i="14"/>
  <c r="AU5" i="14"/>
  <c r="AV5" i="14"/>
  <c r="AW5" i="14"/>
  <c r="AX5" i="14"/>
  <c r="AY5" i="14"/>
  <c r="AZ5" i="14"/>
  <c r="BA5" i="14"/>
  <c r="BB5" i="14"/>
  <c r="BC5" i="14"/>
  <c r="BD5" i="14"/>
  <c r="BE5" i="14"/>
  <c r="BF5" i="14"/>
  <c r="BG5" i="14"/>
  <c r="BH5" i="14"/>
  <c r="BI5" i="14"/>
  <c r="BJ5" i="14"/>
  <c r="BK5" i="14"/>
  <c r="BL5" i="14"/>
  <c r="BM5" i="14"/>
  <c r="BN5" i="14"/>
  <c r="BO5" i="14"/>
  <c r="BP5" i="14"/>
  <c r="BQ5" i="14"/>
  <c r="BR5" i="14"/>
  <c r="BS5" i="14"/>
  <c r="BT5" i="14"/>
  <c r="BU5" i="14"/>
  <c r="BV5" i="14"/>
  <c r="BW5" i="14"/>
  <c r="BX5" i="14"/>
  <c r="BY5" i="14"/>
  <c r="BZ5" i="14"/>
  <c r="CA5" i="14"/>
  <c r="CB5" i="14"/>
  <c r="CC5" i="14"/>
  <c r="CD5" i="14"/>
  <c r="CE5" i="14"/>
  <c r="CF5" i="14"/>
  <c r="CG5" i="14"/>
  <c r="CH5" i="14"/>
  <c r="CI5" i="14"/>
  <c r="CJ5" i="14"/>
  <c r="CK5" i="14"/>
  <c r="CL5" i="14"/>
  <c r="CM5" i="14"/>
  <c r="CN5" i="14"/>
  <c r="CO5" i="14"/>
  <c r="CP5" i="14"/>
  <c r="CQ5" i="14"/>
  <c r="CR5" i="14"/>
  <c r="CS5" i="14"/>
  <c r="CT5" i="14"/>
  <c r="CU5" i="14"/>
  <c r="CV5" i="14"/>
  <c r="CW5" i="14"/>
  <c r="CX5" i="14"/>
  <c r="CY5" i="14"/>
  <c r="CZ5" i="14"/>
  <c r="DA5" i="14"/>
  <c r="DB5" i="14"/>
  <c r="DC5" i="14"/>
  <c r="DD5" i="14"/>
  <c r="DE5" i="14"/>
  <c r="DF5" i="14"/>
  <c r="DG5" i="14"/>
  <c r="DH5" i="14"/>
  <c r="DI5" i="14"/>
  <c r="DJ5" i="14"/>
  <c r="DK5" i="14"/>
  <c r="DL5" i="14"/>
  <c r="DM5" i="14"/>
  <c r="DN5" i="14"/>
  <c r="DO5" i="14"/>
  <c r="DP5" i="14"/>
  <c r="DQ5" i="14"/>
  <c r="DR5" i="14"/>
  <c r="DS5" i="14"/>
  <c r="DT5" i="14"/>
  <c r="DU5" i="14"/>
  <c r="DV5" i="14"/>
  <c r="DW5" i="14"/>
  <c r="DX5" i="14"/>
  <c r="DY5" i="14"/>
  <c r="DZ5" i="14"/>
  <c r="EA5" i="14"/>
  <c r="EB5" i="14"/>
  <c r="EC5" i="14"/>
  <c r="ED5" i="14"/>
  <c r="EE5" i="14"/>
  <c r="EF5" i="14"/>
  <c r="EG5" i="14"/>
  <c r="EH5" i="14"/>
  <c r="EI5" i="14"/>
  <c r="EJ5" i="14"/>
  <c r="EK5" i="14"/>
  <c r="EL5" i="14"/>
  <c r="EM5" i="14"/>
  <c r="EN5" i="14"/>
  <c r="EO5" i="14"/>
  <c r="EP5" i="14"/>
  <c r="EQ5" i="14"/>
  <c r="ER5" i="14"/>
  <c r="ES5" i="14"/>
  <c r="ET5" i="14"/>
  <c r="EU5" i="14"/>
  <c r="EV5" i="14"/>
  <c r="E3" i="12"/>
  <c r="I5" i="12"/>
  <c r="J5" i="12"/>
  <c r="K5" i="12"/>
  <c r="L5" i="12"/>
  <c r="M5" i="12"/>
  <c r="N5" i="12"/>
  <c r="O5" i="12"/>
  <c r="P5" i="12"/>
  <c r="Q5" i="12"/>
  <c r="R5" i="12"/>
  <c r="S5" i="12"/>
  <c r="T5" i="12"/>
  <c r="U5" i="12"/>
  <c r="V5" i="12"/>
  <c r="W5" i="12"/>
  <c r="X5" i="12"/>
  <c r="Y5" i="12"/>
  <c r="Z5" i="12"/>
  <c r="AA5" i="12"/>
  <c r="AB5" i="12"/>
  <c r="AC5" i="12"/>
  <c r="AD5" i="12"/>
  <c r="AE5" i="12"/>
  <c r="AF5" i="12"/>
  <c r="AG5" i="12"/>
  <c r="AH5" i="12"/>
  <c r="AI5" i="12"/>
  <c r="AJ5" i="12"/>
  <c r="AK5" i="12"/>
  <c r="AL5" i="12"/>
  <c r="AM5" i="12"/>
  <c r="AN5" i="12"/>
  <c r="AO5" i="12"/>
  <c r="AP5" i="12"/>
  <c r="AQ5" i="12"/>
  <c r="AR5" i="12"/>
  <c r="AS5" i="12"/>
  <c r="AT5" i="12"/>
  <c r="AU5" i="12"/>
  <c r="AV5" i="12"/>
  <c r="AW5" i="12"/>
  <c r="AX5" i="12"/>
  <c r="AY5" i="12"/>
  <c r="AZ5" i="12"/>
  <c r="BA5" i="12"/>
  <c r="BB5" i="12"/>
  <c r="BC5" i="12"/>
  <c r="BD5" i="12"/>
  <c r="BE5" i="12"/>
  <c r="BF5" i="12"/>
  <c r="BG5" i="12"/>
  <c r="BH5" i="12"/>
  <c r="BI5" i="12"/>
  <c r="BJ5" i="12"/>
  <c r="BK5" i="12"/>
  <c r="BL5" i="12"/>
  <c r="BM5" i="12"/>
  <c r="BN5" i="12"/>
  <c r="BO5" i="12"/>
  <c r="BP5" i="12"/>
  <c r="BQ5" i="12"/>
  <c r="BR5" i="12"/>
  <c r="BS5" i="12"/>
  <c r="BT5" i="12"/>
  <c r="BU5" i="12"/>
  <c r="BV5" i="12"/>
  <c r="BW5" i="12"/>
  <c r="BX5" i="12"/>
  <c r="BY5" i="12"/>
  <c r="BZ5" i="12"/>
  <c r="CA5" i="12"/>
  <c r="CB5" i="12"/>
  <c r="CC5" i="12"/>
  <c r="CD5" i="12"/>
  <c r="CE5" i="12"/>
  <c r="CF5" i="12"/>
  <c r="CG5" i="12"/>
  <c r="CH5" i="12"/>
  <c r="CI5" i="12"/>
  <c r="CJ5" i="12"/>
  <c r="CK5" i="12"/>
  <c r="CL5" i="12"/>
  <c r="CM5" i="12"/>
  <c r="CN5" i="12"/>
  <c r="CO5" i="12"/>
  <c r="CP5" i="12"/>
  <c r="CQ5" i="12"/>
  <c r="CR5" i="12"/>
  <c r="CS5" i="12"/>
  <c r="CT5" i="12"/>
  <c r="CU5" i="12"/>
  <c r="CV5" i="12"/>
  <c r="CW5" i="12"/>
  <c r="CX5" i="12"/>
  <c r="CY5" i="12"/>
  <c r="CZ5" i="12"/>
  <c r="DA5" i="12"/>
  <c r="DB5" i="12"/>
  <c r="DC5" i="12"/>
  <c r="DD5" i="12"/>
  <c r="DE5" i="12"/>
  <c r="DF5" i="12"/>
  <c r="DG5" i="12"/>
  <c r="DH5" i="12"/>
  <c r="DI5" i="12"/>
  <c r="DJ5" i="12"/>
  <c r="DK5" i="12"/>
  <c r="DL5" i="12"/>
  <c r="DM5" i="12"/>
  <c r="DN5" i="12"/>
  <c r="DO5" i="12"/>
  <c r="DP5" i="12"/>
  <c r="DQ5" i="12"/>
  <c r="DR5" i="12"/>
  <c r="DS5" i="12"/>
  <c r="DT5" i="12"/>
  <c r="DU5" i="12"/>
  <c r="DV5" i="12"/>
  <c r="DW5" i="12"/>
  <c r="DX5" i="12"/>
  <c r="DY5" i="12"/>
  <c r="DZ5" i="12"/>
  <c r="EA5" i="12"/>
  <c r="EB5" i="12"/>
  <c r="EC5" i="12"/>
  <c r="ED5" i="12"/>
  <c r="EE5" i="12"/>
  <c r="EF5" i="12"/>
  <c r="EG5" i="12"/>
  <c r="EH5" i="12"/>
  <c r="EI5" i="12"/>
  <c r="EJ5" i="12"/>
  <c r="EK5" i="12"/>
  <c r="EL5" i="12"/>
  <c r="EM5" i="12"/>
  <c r="EN5" i="12"/>
  <c r="EO5" i="12"/>
  <c r="EP5" i="12"/>
  <c r="EQ5" i="12"/>
  <c r="ER5" i="12"/>
  <c r="ES5" i="12"/>
  <c r="ET5" i="12"/>
  <c r="EU5" i="12"/>
  <c r="EV5" i="12"/>
  <c r="I5" i="13"/>
  <c r="J5" i="13"/>
  <c r="K5" i="13"/>
  <c r="L5" i="13"/>
  <c r="M5" i="13"/>
  <c r="N5" i="13"/>
  <c r="O5" i="13"/>
  <c r="P5" i="13"/>
  <c r="Q5" i="13"/>
  <c r="R5" i="13"/>
  <c r="S5" i="13"/>
  <c r="T5" i="13"/>
  <c r="U5" i="13"/>
  <c r="V5" i="13"/>
  <c r="W5" i="13"/>
  <c r="X5" i="13"/>
  <c r="Y5" i="13"/>
  <c r="Z5" i="13"/>
  <c r="AA5" i="13"/>
  <c r="AB5" i="13"/>
  <c r="AC5" i="13"/>
  <c r="AD5" i="13"/>
  <c r="AE5" i="13"/>
  <c r="AF5" i="13"/>
  <c r="AG5" i="13"/>
  <c r="AH5" i="13"/>
  <c r="AI5" i="13"/>
  <c r="AJ5" i="13"/>
  <c r="AK5" i="13"/>
  <c r="AL5" i="13"/>
  <c r="AM5" i="13"/>
  <c r="AN5" i="13"/>
  <c r="AO5" i="13"/>
  <c r="AP5" i="13"/>
  <c r="AQ5" i="13"/>
  <c r="AR5" i="13"/>
  <c r="AS5" i="13"/>
  <c r="AT5" i="13"/>
  <c r="AU5" i="13"/>
  <c r="AV5" i="13"/>
  <c r="AW5" i="13"/>
  <c r="AX5" i="13"/>
  <c r="AY5" i="13"/>
  <c r="AZ5" i="13"/>
  <c r="BA5" i="13"/>
  <c r="BB5" i="13"/>
  <c r="BC5" i="13"/>
  <c r="BD5" i="13"/>
  <c r="BE5" i="13"/>
  <c r="BF5" i="13"/>
  <c r="BG5" i="13"/>
  <c r="BH5" i="13"/>
  <c r="BI5" i="13"/>
  <c r="BJ5" i="13"/>
  <c r="BK5" i="13"/>
  <c r="BL5" i="13"/>
  <c r="BM5" i="13"/>
  <c r="BN5" i="13"/>
  <c r="BO5" i="13"/>
  <c r="BP5" i="13"/>
  <c r="BQ5" i="13"/>
  <c r="BR5" i="13"/>
  <c r="BS5" i="13"/>
  <c r="BT5" i="13"/>
  <c r="BU5" i="13"/>
  <c r="BV5" i="13"/>
  <c r="BW5" i="13"/>
  <c r="BX5" i="13"/>
  <c r="BY5" i="13"/>
  <c r="BZ5" i="13"/>
  <c r="CA5" i="13"/>
  <c r="CB5" i="13"/>
  <c r="CC5" i="13"/>
  <c r="CD5" i="13"/>
  <c r="CE5" i="13"/>
  <c r="CF5" i="13"/>
  <c r="CG5" i="13"/>
  <c r="CH5" i="13"/>
  <c r="CI5" i="13"/>
  <c r="CJ5" i="13"/>
  <c r="CK5" i="13"/>
  <c r="CL5" i="13"/>
  <c r="CM5" i="13"/>
  <c r="CN5" i="13"/>
  <c r="CO5" i="13"/>
  <c r="CP5" i="13"/>
  <c r="CQ5" i="13"/>
  <c r="CR5" i="13"/>
  <c r="CS5" i="13"/>
  <c r="CT5" i="13"/>
  <c r="CU5" i="13"/>
  <c r="CV5" i="13"/>
  <c r="CW5" i="13"/>
  <c r="CX5" i="13"/>
  <c r="CY5" i="13"/>
  <c r="CZ5" i="13"/>
  <c r="DA5" i="13"/>
  <c r="DB5" i="13"/>
  <c r="DC5" i="13"/>
  <c r="DD5" i="13"/>
  <c r="DE5" i="13"/>
  <c r="DF5" i="13"/>
  <c r="DG5" i="13"/>
  <c r="DH5" i="13"/>
  <c r="DI5" i="13"/>
  <c r="DJ5" i="13"/>
  <c r="DK5" i="13"/>
  <c r="DL5" i="13"/>
  <c r="DM5" i="13"/>
  <c r="DN5" i="13"/>
  <c r="DO5" i="13"/>
  <c r="DP5" i="13"/>
  <c r="DQ5" i="13"/>
  <c r="DR5" i="13"/>
  <c r="DS5" i="13"/>
  <c r="DT5" i="13"/>
  <c r="DU5" i="13"/>
  <c r="DV5" i="13"/>
  <c r="DW5" i="13"/>
  <c r="DX5" i="13"/>
  <c r="DY5" i="13"/>
  <c r="DZ5" i="13"/>
  <c r="EA5" i="13"/>
  <c r="EB5" i="13"/>
  <c r="EC5" i="13"/>
  <c r="ED5" i="13"/>
  <c r="EE5" i="13"/>
  <c r="EF5" i="13"/>
  <c r="EG5" i="13"/>
  <c r="EH5" i="13"/>
  <c r="EI5" i="13"/>
  <c r="EJ5" i="13"/>
  <c r="EK5" i="13"/>
  <c r="EL5" i="13"/>
  <c r="EM5" i="13"/>
  <c r="EN5" i="13"/>
  <c r="EO5" i="13"/>
  <c r="EP5" i="13"/>
  <c r="EQ5" i="13"/>
  <c r="ER5" i="13"/>
  <c r="ES5" i="13"/>
  <c r="ET5" i="13"/>
  <c r="EU5" i="13"/>
  <c r="EV5" i="13"/>
  <c r="R2" i="9"/>
  <c r="E1" i="14"/>
  <c r="E2" i="14"/>
  <c r="U4" i="14"/>
  <c r="AG4" i="14"/>
  <c r="AS4" i="14"/>
  <c r="BE4" i="14"/>
  <c r="BQ4" i="14"/>
  <c r="CC4" i="14"/>
  <c r="CO4" i="14"/>
  <c r="DA4" i="14"/>
  <c r="DM4" i="14"/>
  <c r="DY4" i="14"/>
  <c r="EK4" i="14"/>
  <c r="I28" i="14"/>
  <c r="J28" i="14"/>
  <c r="EL4" i="14"/>
  <c r="DZ4" i="14"/>
  <c r="DN4" i="14"/>
  <c r="DB4" i="14"/>
  <c r="CP4" i="14"/>
  <c r="CD4" i="14"/>
  <c r="BR4" i="14"/>
  <c r="BF4" i="14"/>
  <c r="AT4" i="14"/>
  <c r="AH4" i="14"/>
  <c r="V4" i="14"/>
  <c r="J4" i="14"/>
  <c r="U4" i="12"/>
  <c r="AG4" i="12"/>
  <c r="AS4" i="12"/>
  <c r="BE4" i="12"/>
  <c r="BQ4" i="12"/>
  <c r="CC4" i="12"/>
  <c r="CO4" i="12"/>
  <c r="DA4" i="12"/>
  <c r="DM4" i="12"/>
  <c r="DY4" i="12"/>
  <c r="EK4" i="12"/>
  <c r="E2" i="12"/>
  <c r="I28" i="12"/>
  <c r="J28" i="12"/>
  <c r="EL4" i="12"/>
  <c r="DZ4" i="12"/>
  <c r="DN4" i="12"/>
  <c r="DB4" i="12"/>
  <c r="CP4" i="12"/>
  <c r="CD4" i="12"/>
  <c r="BR4" i="12"/>
  <c r="BF4" i="12"/>
  <c r="AT4" i="12"/>
  <c r="AH4" i="12"/>
  <c r="V4" i="12"/>
  <c r="J4" i="12"/>
  <c r="E1" i="13"/>
  <c r="G4" i="9"/>
  <c r="G2" i="9"/>
  <c r="H91" i="3"/>
  <c r="H66" i="3"/>
  <c r="H54" i="3"/>
  <c r="H43" i="3"/>
  <c r="H30" i="3"/>
  <c r="H23" i="3"/>
  <c r="H9" i="3"/>
  <c r="I18" i="13"/>
  <c r="J18" i="13"/>
  <c r="K18" i="13"/>
  <c r="L18" i="13"/>
  <c r="M18" i="13"/>
  <c r="N18" i="13"/>
  <c r="O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AS18" i="13"/>
  <c r="AT18" i="13"/>
  <c r="AU18" i="13"/>
  <c r="AV18" i="13"/>
  <c r="AW18" i="13"/>
  <c r="AX18" i="13"/>
  <c r="AY18" i="13"/>
  <c r="AZ18" i="13"/>
  <c r="BA18" i="13"/>
  <c r="BB18" i="13"/>
  <c r="BC18" i="13"/>
  <c r="BD18" i="13"/>
  <c r="BE18" i="13"/>
  <c r="BF18" i="13"/>
  <c r="BG18" i="13"/>
  <c r="BH18" i="13"/>
  <c r="BI18" i="13"/>
  <c r="BJ18" i="13"/>
  <c r="BK18" i="13"/>
  <c r="BL18" i="13"/>
  <c r="BM18" i="13"/>
  <c r="BN18" i="13"/>
  <c r="BO18" i="13"/>
  <c r="BP18" i="13"/>
  <c r="BQ18" i="13"/>
  <c r="BR18" i="13"/>
  <c r="BS18" i="13"/>
  <c r="BT18" i="13"/>
  <c r="BU18" i="13"/>
  <c r="BV18" i="13"/>
  <c r="BW18" i="13"/>
  <c r="BX18" i="13"/>
  <c r="BY18" i="13"/>
  <c r="BZ18" i="13"/>
  <c r="CA18" i="13"/>
  <c r="CB18" i="13"/>
  <c r="E27" i="13"/>
  <c r="CC18" i="13"/>
  <c r="CD18" i="13"/>
  <c r="CE18" i="13"/>
  <c r="CF18" i="13"/>
  <c r="CG18" i="13"/>
  <c r="CH18" i="13"/>
  <c r="CI18" i="13"/>
  <c r="CJ18" i="13"/>
  <c r="CK18" i="13"/>
  <c r="CL18" i="13"/>
  <c r="CM18" i="13"/>
  <c r="CN18" i="13"/>
  <c r="CO18" i="13"/>
  <c r="CP18" i="13"/>
  <c r="CQ18" i="13"/>
  <c r="CR18" i="13"/>
  <c r="CS18" i="13"/>
  <c r="CT18" i="13"/>
  <c r="CU18" i="13"/>
  <c r="CV18" i="13"/>
  <c r="CW18" i="13"/>
  <c r="CX18" i="13"/>
  <c r="CY18" i="13"/>
  <c r="CZ18" i="13"/>
  <c r="E26" i="13"/>
  <c r="DA18" i="13"/>
  <c r="DB18" i="13"/>
  <c r="DC18" i="13"/>
  <c r="DD18" i="13"/>
  <c r="DE18" i="13"/>
  <c r="DF18" i="13"/>
  <c r="DG18" i="13"/>
  <c r="DH18" i="13"/>
  <c r="DI18" i="13"/>
  <c r="DJ18" i="13"/>
  <c r="DK18" i="13"/>
  <c r="DL18" i="13"/>
  <c r="DM18" i="13"/>
  <c r="DN18" i="13"/>
  <c r="DO18" i="13"/>
  <c r="DP18" i="13"/>
  <c r="DQ18" i="13"/>
  <c r="DR18" i="13"/>
  <c r="DS18" i="13"/>
  <c r="DT18" i="13"/>
  <c r="DU18" i="13"/>
  <c r="DV18" i="13"/>
  <c r="DW18" i="13"/>
  <c r="DX18" i="13"/>
  <c r="DY18" i="13"/>
  <c r="DZ18" i="13"/>
  <c r="EA18" i="13"/>
  <c r="EB18" i="13"/>
  <c r="EC18" i="13"/>
  <c r="ED18" i="13"/>
  <c r="EE18" i="13"/>
  <c r="EF18" i="13"/>
  <c r="EG18" i="13"/>
  <c r="EH18" i="13"/>
  <c r="EI18" i="13"/>
  <c r="EJ18" i="13"/>
  <c r="EK18" i="13"/>
  <c r="EL18" i="13"/>
  <c r="EM18" i="13"/>
  <c r="EN18" i="13"/>
  <c r="EO18" i="13"/>
  <c r="EP18" i="13"/>
  <c r="EQ18" i="13"/>
  <c r="ER18" i="13"/>
  <c r="ES18" i="13"/>
  <c r="ET18" i="13"/>
  <c r="EU18" i="13"/>
  <c r="EV18" i="13"/>
  <c r="E25" i="13"/>
  <c r="R2" i="5"/>
  <c r="C1" i="13"/>
  <c r="C1" i="12"/>
  <c r="C1" i="14"/>
  <c r="H108" i="3"/>
  <c r="H100" i="3"/>
  <c r="H78" i="3"/>
  <c r="I108" i="3"/>
  <c r="J108" i="3"/>
  <c r="K108" i="3"/>
  <c r="L108" i="3"/>
  <c r="M108" i="3"/>
  <c r="N108" i="3"/>
  <c r="O108" i="3"/>
  <c r="P108" i="3"/>
  <c r="Q108" i="3"/>
  <c r="R108" i="3"/>
  <c r="S108" i="3"/>
  <c r="I100" i="3"/>
  <c r="I91" i="3"/>
  <c r="J100" i="3"/>
  <c r="J99" i="3"/>
  <c r="J91" i="3"/>
  <c r="H7" i="14"/>
  <c r="H8" i="14"/>
  <c r="H9" i="14"/>
  <c r="H10" i="14"/>
  <c r="H11" i="14"/>
  <c r="H12" i="14"/>
  <c r="H13" i="14"/>
  <c r="H14" i="14"/>
  <c r="H15" i="14"/>
  <c r="H16" i="14"/>
  <c r="H17" i="14"/>
  <c r="C7" i="14"/>
  <c r="C8" i="14"/>
  <c r="C9" i="14"/>
  <c r="C10" i="14"/>
  <c r="C11" i="14"/>
  <c r="C12" i="14"/>
  <c r="C13" i="14"/>
  <c r="C14" i="14"/>
  <c r="C15" i="14"/>
  <c r="C16" i="14"/>
  <c r="C17" i="14"/>
  <c r="H6" i="14"/>
  <c r="C6" i="14"/>
  <c r="C27" i="14"/>
  <c r="C26" i="14"/>
  <c r="C25" i="14"/>
  <c r="EV18" i="14"/>
  <c r="EU18" i="14"/>
  <c r="ET18" i="14"/>
  <c r="ES18" i="14"/>
  <c r="ER18" i="14"/>
  <c r="EQ18" i="14"/>
  <c r="EP18" i="14"/>
  <c r="EO18" i="14"/>
  <c r="EN18" i="14"/>
  <c r="EM18" i="14"/>
  <c r="EL18" i="14"/>
  <c r="EK18" i="14"/>
  <c r="EJ18" i="14"/>
  <c r="EI18" i="14"/>
  <c r="EH18" i="14"/>
  <c r="EG18" i="14"/>
  <c r="EF18" i="14"/>
  <c r="EE18" i="14"/>
  <c r="ED18" i="14"/>
  <c r="EC18" i="14"/>
  <c r="EB18" i="14"/>
  <c r="EA18" i="14"/>
  <c r="DZ18" i="14"/>
  <c r="DY18" i="14"/>
  <c r="DX18" i="14"/>
  <c r="DW18" i="14"/>
  <c r="DV18" i="14"/>
  <c r="DU18" i="14"/>
  <c r="DT18" i="14"/>
  <c r="DS18" i="14"/>
  <c r="DR18" i="14"/>
  <c r="DQ18" i="14"/>
  <c r="DP18" i="14"/>
  <c r="DO18" i="14"/>
  <c r="DN18" i="14"/>
  <c r="DM18" i="14"/>
  <c r="DL18" i="14"/>
  <c r="DK18" i="14"/>
  <c r="DJ18" i="14"/>
  <c r="DI18" i="14"/>
  <c r="DH18" i="14"/>
  <c r="DG18" i="14"/>
  <c r="DF18" i="14"/>
  <c r="DE18" i="14"/>
  <c r="DD18" i="14"/>
  <c r="DC18" i="14"/>
  <c r="DB18" i="14"/>
  <c r="DA18" i="14"/>
  <c r="CZ18" i="14"/>
  <c r="CY18" i="14"/>
  <c r="CX18" i="14"/>
  <c r="CW18" i="14"/>
  <c r="CV18" i="14"/>
  <c r="CU18" i="14"/>
  <c r="CT18" i="14"/>
  <c r="CS18" i="14"/>
  <c r="CR18" i="14"/>
  <c r="CQ18" i="14"/>
  <c r="CP18" i="14"/>
  <c r="CO18" i="14"/>
  <c r="CN18" i="14"/>
  <c r="CM18" i="14"/>
  <c r="CL18" i="14"/>
  <c r="CK18" i="14"/>
  <c r="CJ18" i="14"/>
  <c r="CI18" i="14"/>
  <c r="CH18" i="14"/>
  <c r="CG18" i="14"/>
  <c r="CF18" i="14"/>
  <c r="CE18" i="14"/>
  <c r="CD18" i="14"/>
  <c r="CC18" i="14"/>
  <c r="CB18" i="14"/>
  <c r="CA18" i="14"/>
  <c r="BZ18" i="14"/>
  <c r="BY18" i="14"/>
  <c r="BX18" i="14"/>
  <c r="BW18" i="14"/>
  <c r="BV18" i="14"/>
  <c r="BU18" i="14"/>
  <c r="BT18" i="14"/>
  <c r="BS18" i="14"/>
  <c r="BR18" i="14"/>
  <c r="BQ18" i="14"/>
  <c r="BP18" i="14"/>
  <c r="BO18" i="14"/>
  <c r="BN18" i="14"/>
  <c r="BM18" i="14"/>
  <c r="BL18" i="14"/>
  <c r="BK18" i="14"/>
  <c r="BJ18" i="14"/>
  <c r="BI18" i="14"/>
  <c r="BH18" i="14"/>
  <c r="BG18" i="14"/>
  <c r="BF18" i="14"/>
  <c r="BE18" i="14"/>
  <c r="BD18" i="14"/>
  <c r="BC18" i="14"/>
  <c r="BB18" i="14"/>
  <c r="BA18" i="14"/>
  <c r="AZ18" i="14"/>
  <c r="AY18" i="14"/>
  <c r="AX18" i="14"/>
  <c r="AW18" i="14"/>
  <c r="AV18" i="14"/>
  <c r="AU18" i="14"/>
  <c r="AT18" i="14"/>
  <c r="AS18" i="14"/>
  <c r="AR18" i="14"/>
  <c r="AQ18" i="14"/>
  <c r="AP18" i="14"/>
  <c r="AO18" i="14"/>
  <c r="AN18" i="14"/>
  <c r="AM18" i="14"/>
  <c r="AL18" i="14"/>
  <c r="AK18" i="14"/>
  <c r="AJ18" i="14"/>
  <c r="AI18" i="14"/>
  <c r="AH18" i="14"/>
  <c r="AG18" i="14"/>
  <c r="AF18" i="14"/>
  <c r="AE18" i="14"/>
  <c r="AD18" i="14"/>
  <c r="AC18" i="14"/>
  <c r="AB18" i="14"/>
  <c r="AA18" i="14"/>
  <c r="Z18" i="14"/>
  <c r="Y18" i="14"/>
  <c r="X18" i="14"/>
  <c r="W18" i="14"/>
  <c r="V18" i="14"/>
  <c r="U18" i="14"/>
  <c r="T18" i="14"/>
  <c r="S18" i="14"/>
  <c r="R18" i="14"/>
  <c r="Q18" i="14"/>
  <c r="P18" i="14"/>
  <c r="O18" i="14"/>
  <c r="N18" i="14"/>
  <c r="M18" i="14"/>
  <c r="L18" i="14"/>
  <c r="K18" i="14"/>
  <c r="J18" i="14"/>
  <c r="I18" i="14"/>
  <c r="C2" i="14"/>
  <c r="C27" i="13"/>
  <c r="C26" i="13"/>
  <c r="C25" i="13"/>
  <c r="U4" i="13"/>
  <c r="AG4" i="13"/>
  <c r="AS4" i="13"/>
  <c r="BE4" i="13"/>
  <c r="BQ4" i="13"/>
  <c r="CC4" i="13"/>
  <c r="CO4" i="13"/>
  <c r="DA4" i="13"/>
  <c r="DM4" i="13"/>
  <c r="DY4" i="13"/>
  <c r="EK4" i="13"/>
  <c r="E2" i="13"/>
  <c r="C2" i="13"/>
  <c r="C27" i="12"/>
  <c r="C26" i="12"/>
  <c r="C25" i="12"/>
  <c r="EV18" i="12"/>
  <c r="EU18" i="12"/>
  <c r="ET18" i="12"/>
  <c r="ES18" i="12"/>
  <c r="ER18" i="12"/>
  <c r="EQ18" i="12"/>
  <c r="EP18" i="12"/>
  <c r="EO18" i="12"/>
  <c r="EN18" i="12"/>
  <c r="EM18" i="12"/>
  <c r="EL18" i="12"/>
  <c r="EK18" i="12"/>
  <c r="EJ18" i="12"/>
  <c r="EI18" i="12"/>
  <c r="EH18" i="12"/>
  <c r="EG18" i="12"/>
  <c r="EF18" i="12"/>
  <c r="EE18" i="12"/>
  <c r="ED18" i="12"/>
  <c r="EC18" i="12"/>
  <c r="EB18" i="12"/>
  <c r="EA18" i="12"/>
  <c r="DZ18" i="12"/>
  <c r="DY18" i="12"/>
  <c r="DX18" i="12"/>
  <c r="DW18" i="12"/>
  <c r="DV18" i="12"/>
  <c r="DU18" i="12"/>
  <c r="DT18" i="12"/>
  <c r="DS18" i="12"/>
  <c r="DR18" i="12"/>
  <c r="DQ18" i="12"/>
  <c r="DP18" i="12"/>
  <c r="DO18" i="12"/>
  <c r="DN18" i="12"/>
  <c r="DM18" i="12"/>
  <c r="DL18" i="12"/>
  <c r="DK18" i="12"/>
  <c r="DJ18" i="12"/>
  <c r="DI18" i="12"/>
  <c r="DH18" i="12"/>
  <c r="DG18" i="12"/>
  <c r="DF18" i="12"/>
  <c r="DE18" i="12"/>
  <c r="DD18" i="12"/>
  <c r="DC18" i="12"/>
  <c r="DB18" i="12"/>
  <c r="DA18" i="12"/>
  <c r="CZ18" i="12"/>
  <c r="CY18" i="12"/>
  <c r="CX18" i="12"/>
  <c r="CW18" i="12"/>
  <c r="CV18" i="12"/>
  <c r="CU18" i="12"/>
  <c r="CT18" i="12"/>
  <c r="CS18" i="12"/>
  <c r="CR18" i="12"/>
  <c r="CQ18" i="12"/>
  <c r="CP18" i="12"/>
  <c r="CO18" i="12"/>
  <c r="CN18" i="12"/>
  <c r="CM18" i="12"/>
  <c r="CL18" i="12"/>
  <c r="CK18" i="12"/>
  <c r="CJ18" i="12"/>
  <c r="CI18" i="12"/>
  <c r="CH18" i="12"/>
  <c r="CG18" i="12"/>
  <c r="CF18" i="12"/>
  <c r="CE18" i="12"/>
  <c r="CD18" i="12"/>
  <c r="CC18" i="12"/>
  <c r="CB18" i="12"/>
  <c r="CA18" i="12"/>
  <c r="BZ18" i="12"/>
  <c r="BY18" i="12"/>
  <c r="BX18" i="12"/>
  <c r="BW18" i="12"/>
  <c r="BV18" i="12"/>
  <c r="BU18" i="12"/>
  <c r="BT18" i="12"/>
  <c r="BS18" i="12"/>
  <c r="BR18" i="12"/>
  <c r="BQ18" i="12"/>
  <c r="BP18" i="12"/>
  <c r="BO18" i="12"/>
  <c r="BN18" i="12"/>
  <c r="BM18" i="12"/>
  <c r="BL18" i="12"/>
  <c r="BK18" i="12"/>
  <c r="BJ18" i="12"/>
  <c r="BI18" i="12"/>
  <c r="BH18" i="12"/>
  <c r="BG18" i="12"/>
  <c r="BF18" i="12"/>
  <c r="BE18" i="12"/>
  <c r="BD18" i="12"/>
  <c r="BC18" i="12"/>
  <c r="BB18" i="12"/>
  <c r="BA18" i="12"/>
  <c r="AZ18" i="12"/>
  <c r="AY18" i="12"/>
  <c r="AX18" i="12"/>
  <c r="AW18" i="12"/>
  <c r="AV18" i="12"/>
  <c r="AU18" i="12"/>
  <c r="AT18" i="12"/>
  <c r="AS18" i="12"/>
  <c r="AR18" i="12"/>
  <c r="AQ18" i="12"/>
  <c r="AP18" i="12"/>
  <c r="AO18" i="12"/>
  <c r="AN18" i="12"/>
  <c r="AM18" i="12"/>
  <c r="AL18" i="12"/>
  <c r="AK18" i="12"/>
  <c r="AJ18" i="12"/>
  <c r="AI18" i="12"/>
  <c r="AH18" i="12"/>
  <c r="AG18" i="12"/>
  <c r="AF18" i="12"/>
  <c r="AE18" i="12"/>
  <c r="AD18" i="12"/>
  <c r="AC18" i="12"/>
  <c r="AB18" i="12"/>
  <c r="AA18" i="12"/>
  <c r="Z18" i="12"/>
  <c r="Y18" i="12"/>
  <c r="X18" i="12"/>
  <c r="W18" i="12"/>
  <c r="V18" i="12"/>
  <c r="U18" i="12"/>
  <c r="T18" i="12"/>
  <c r="S18" i="12"/>
  <c r="R18" i="12"/>
  <c r="Q18" i="12"/>
  <c r="P18" i="12"/>
  <c r="O18" i="12"/>
  <c r="N18" i="12"/>
  <c r="M18" i="12"/>
  <c r="L18" i="12"/>
  <c r="K18" i="12"/>
  <c r="J18" i="12"/>
  <c r="I18" i="12"/>
  <c r="N28" i="12"/>
  <c r="C2" i="12"/>
  <c r="G2" i="5"/>
  <c r="E27" i="12"/>
  <c r="E25" i="14"/>
  <c r="N28" i="14"/>
  <c r="C28" i="14"/>
  <c r="F28" i="14"/>
  <c r="D28" i="14"/>
  <c r="H28" i="14"/>
  <c r="G19" i="14"/>
  <c r="E27" i="14"/>
  <c r="E26" i="14"/>
  <c r="E28" i="14"/>
  <c r="H18" i="14"/>
  <c r="N28" i="13"/>
  <c r="C28" i="13"/>
  <c r="J28" i="13"/>
  <c r="F28" i="13"/>
  <c r="I28" i="13"/>
  <c r="D28" i="13"/>
  <c r="H28" i="13"/>
  <c r="G19" i="13"/>
  <c r="E28" i="13"/>
  <c r="H18" i="13"/>
  <c r="E25" i="12"/>
  <c r="E26" i="12"/>
  <c r="F28" i="12"/>
  <c r="D28" i="12"/>
  <c r="H28" i="12"/>
  <c r="G19" i="12"/>
  <c r="C28" i="12"/>
  <c r="D25" i="9"/>
  <c r="G4" i="5"/>
  <c r="D25" i="5"/>
  <c r="E28" i="12"/>
  <c r="H18" i="12"/>
  <c r="H1" i="12"/>
  <c r="H1" i="14"/>
  <c r="B21" i="14"/>
  <c r="EV19" i="14"/>
  <c r="ER19" i="14"/>
  <c r="EN19" i="14"/>
  <c r="EJ19" i="14"/>
  <c r="EF19" i="14"/>
  <c r="EB19" i="14"/>
  <c r="DX19" i="14"/>
  <c r="DT19" i="14"/>
  <c r="DP19" i="14"/>
  <c r="DL19" i="14"/>
  <c r="DH19" i="14"/>
  <c r="DD19" i="14"/>
  <c r="CZ19" i="14"/>
  <c r="CV19" i="14"/>
  <c r="CR19" i="14"/>
  <c r="CN19" i="14"/>
  <c r="CJ19" i="14"/>
  <c r="CF19" i="14"/>
  <c r="CB19" i="14"/>
  <c r="BX19" i="14"/>
  <c r="BT19" i="14"/>
  <c r="BP19" i="14"/>
  <c r="BL19" i="14"/>
  <c r="BH19" i="14"/>
  <c r="BD19" i="14"/>
  <c r="AZ19" i="14"/>
  <c r="AV19" i="14"/>
  <c r="AR19" i="14"/>
  <c r="AN19" i="14"/>
  <c r="AJ19" i="14"/>
  <c r="AF19" i="14"/>
  <c r="AB19" i="14"/>
  <c r="X19" i="14"/>
  <c r="T19" i="14"/>
  <c r="P19" i="14"/>
  <c r="L19" i="14"/>
  <c r="EU19" i="14"/>
  <c r="EQ19" i="14"/>
  <c r="EM19" i="14"/>
  <c r="EI19" i="14"/>
  <c r="EE19" i="14"/>
  <c r="EA19" i="14"/>
  <c r="DW19" i="14"/>
  <c r="DS19" i="14"/>
  <c r="DO19" i="14"/>
  <c r="DK19" i="14"/>
  <c r="DG19" i="14"/>
  <c r="DC19" i="14"/>
  <c r="CY19" i="14"/>
  <c r="CU19" i="14"/>
  <c r="CQ19" i="14"/>
  <c r="CM19" i="14"/>
  <c r="CI19" i="14"/>
  <c r="CE19" i="14"/>
  <c r="CA19" i="14"/>
  <c r="BW19" i="14"/>
  <c r="BS19" i="14"/>
  <c r="BO19" i="14"/>
  <c r="BK19" i="14"/>
  <c r="BG19" i="14"/>
  <c r="BC19" i="14"/>
  <c r="AY19" i="14"/>
  <c r="AU19" i="14"/>
  <c r="AQ19" i="14"/>
  <c r="AM19" i="14"/>
  <c r="AI19" i="14"/>
  <c r="AE19" i="14"/>
  <c r="AA19" i="14"/>
  <c r="W19" i="14"/>
  <c r="S19" i="14"/>
  <c r="O19" i="14"/>
  <c r="K19" i="14"/>
  <c r="ET19" i="14"/>
  <c r="EP19" i="14"/>
  <c r="EL19" i="14"/>
  <c r="EH19" i="14"/>
  <c r="ED19" i="14"/>
  <c r="DZ19" i="14"/>
  <c r="DV19" i="14"/>
  <c r="DR19" i="14"/>
  <c r="DN19" i="14"/>
  <c r="DJ19" i="14"/>
  <c r="DF19" i="14"/>
  <c r="DB19" i="14"/>
  <c r="CX19" i="14"/>
  <c r="CT19" i="14"/>
  <c r="CP19" i="14"/>
  <c r="CL19" i="14"/>
  <c r="CH19" i="14"/>
  <c r="CD19" i="14"/>
  <c r="BZ19" i="14"/>
  <c r="BV19" i="14"/>
  <c r="BR19" i="14"/>
  <c r="BN19" i="14"/>
  <c r="BJ19" i="14"/>
  <c r="BF19" i="14"/>
  <c r="BB19" i="14"/>
  <c r="AX19" i="14"/>
  <c r="AT19" i="14"/>
  <c r="AP19" i="14"/>
  <c r="AL19" i="14"/>
  <c r="AH19" i="14"/>
  <c r="AD19" i="14"/>
  <c r="Z19" i="14"/>
  <c r="V19" i="14"/>
  <c r="R19" i="14"/>
  <c r="N19" i="14"/>
  <c r="J19" i="14"/>
  <c r="EO19" i="14"/>
  <c r="DY19" i="14"/>
  <c r="DI19" i="14"/>
  <c r="CS19" i="14"/>
  <c r="CC19" i="14"/>
  <c r="BM19" i="14"/>
  <c r="AW19" i="14"/>
  <c r="AG19" i="14"/>
  <c r="Q19" i="14"/>
  <c r="EK19" i="14"/>
  <c r="DU19" i="14"/>
  <c r="DE19" i="14"/>
  <c r="CO19" i="14"/>
  <c r="BY19" i="14"/>
  <c r="BI19" i="14"/>
  <c r="AS19" i="14"/>
  <c r="AC19" i="14"/>
  <c r="M19" i="14"/>
  <c r="EC19" i="14"/>
  <c r="DM19" i="14"/>
  <c r="CW19" i="14"/>
  <c r="CG19" i="14"/>
  <c r="BQ19" i="14"/>
  <c r="BA19" i="14"/>
  <c r="AK19" i="14"/>
  <c r="F2" i="14"/>
  <c r="EG19" i="14"/>
  <c r="DQ19" i="14"/>
  <c r="DA19" i="14"/>
  <c r="CK19" i="14"/>
  <c r="BU19" i="14"/>
  <c r="BE19" i="14"/>
  <c r="AO19" i="14"/>
  <c r="Y19" i="14"/>
  <c r="I19" i="14"/>
  <c r="ES19" i="14"/>
  <c r="U19" i="14"/>
  <c r="H1" i="13"/>
  <c r="B21" i="13"/>
  <c r="DZ4" i="13"/>
  <c r="DB4" i="13"/>
  <c r="CD4" i="13"/>
  <c r="BF4" i="13"/>
  <c r="AH4" i="13"/>
  <c r="J4" i="13"/>
  <c r="CP4" i="13"/>
  <c r="AT4" i="13"/>
  <c r="DN4" i="13"/>
  <c r="V4" i="13"/>
  <c r="EL4" i="13"/>
  <c r="BR4" i="13"/>
  <c r="EV19" i="13"/>
  <c r="ER19" i="13"/>
  <c r="EN19" i="13"/>
  <c r="EJ19" i="13"/>
  <c r="EF19" i="13"/>
  <c r="EB19" i="13"/>
  <c r="DX19" i="13"/>
  <c r="DT19" i="13"/>
  <c r="DP19" i="13"/>
  <c r="DL19" i="13"/>
  <c r="DH19" i="13"/>
  <c r="DD19" i="13"/>
  <c r="CZ19" i="13"/>
  <c r="CV19" i="13"/>
  <c r="CR19" i="13"/>
  <c r="CN19" i="13"/>
  <c r="CJ19" i="13"/>
  <c r="CF19" i="13"/>
  <c r="CB19" i="13"/>
  <c r="BX19" i="13"/>
  <c r="BT19" i="13"/>
  <c r="BP19" i="13"/>
  <c r="BL19" i="13"/>
  <c r="BH19" i="13"/>
  <c r="BD19" i="13"/>
  <c r="AZ19" i="13"/>
  <c r="AV19" i="13"/>
  <c r="AR19" i="13"/>
  <c r="AN19" i="13"/>
  <c r="AJ19" i="13"/>
  <c r="AF19" i="13"/>
  <c r="AB19" i="13"/>
  <c r="X19" i="13"/>
  <c r="T19" i="13"/>
  <c r="P19" i="13"/>
  <c r="L19" i="13"/>
  <c r="EU19" i="13"/>
  <c r="EQ19" i="13"/>
  <c r="EM19" i="13"/>
  <c r="EI19" i="13"/>
  <c r="EE19" i="13"/>
  <c r="EA19" i="13"/>
  <c r="DW19" i="13"/>
  <c r="DS19" i="13"/>
  <c r="DO19" i="13"/>
  <c r="DK19" i="13"/>
  <c r="DG19" i="13"/>
  <c r="DC19" i="13"/>
  <c r="CY19" i="13"/>
  <c r="CU19" i="13"/>
  <c r="CQ19" i="13"/>
  <c r="CM19" i="13"/>
  <c r="CI19" i="13"/>
  <c r="CE19" i="13"/>
  <c r="CA19" i="13"/>
  <c r="BW19" i="13"/>
  <c r="BS19" i="13"/>
  <c r="BO19" i="13"/>
  <c r="BK19" i="13"/>
  <c r="BG19" i="13"/>
  <c r="BC19" i="13"/>
  <c r="AY19" i="13"/>
  <c r="AU19" i="13"/>
  <c r="AQ19" i="13"/>
  <c r="AM19" i="13"/>
  <c r="AI19" i="13"/>
  <c r="AE19" i="13"/>
  <c r="AA19" i="13"/>
  <c r="W19" i="13"/>
  <c r="S19" i="13"/>
  <c r="O19" i="13"/>
  <c r="K19" i="13"/>
  <c r="F2" i="13"/>
  <c r="ET19" i="13"/>
  <c r="EP19" i="13"/>
  <c r="EL19" i="13"/>
  <c r="EH19" i="13"/>
  <c r="ED19" i="13"/>
  <c r="DZ19" i="13"/>
  <c r="DV19" i="13"/>
  <c r="DR19" i="13"/>
  <c r="DN19" i="13"/>
  <c r="DJ19" i="13"/>
  <c r="DF19" i="13"/>
  <c r="DB19" i="13"/>
  <c r="CX19" i="13"/>
  <c r="CT19" i="13"/>
  <c r="CP19" i="13"/>
  <c r="CL19" i="13"/>
  <c r="CH19" i="13"/>
  <c r="CD19" i="13"/>
  <c r="BZ19" i="13"/>
  <c r="BV19" i="13"/>
  <c r="BR19" i="13"/>
  <c r="BN19" i="13"/>
  <c r="BJ19" i="13"/>
  <c r="BF19" i="13"/>
  <c r="BB19" i="13"/>
  <c r="AX19" i="13"/>
  <c r="AT19" i="13"/>
  <c r="AP19" i="13"/>
  <c r="AL19" i="13"/>
  <c r="AH19" i="13"/>
  <c r="AD19" i="13"/>
  <c r="Z19" i="13"/>
  <c r="V19" i="13"/>
  <c r="R19" i="13"/>
  <c r="N19" i="13"/>
  <c r="J19" i="13"/>
  <c r="EO19" i="13"/>
  <c r="DY19" i="13"/>
  <c r="DI19" i="13"/>
  <c r="CS19" i="13"/>
  <c r="CC19" i="13"/>
  <c r="BM19" i="13"/>
  <c r="AW19" i="13"/>
  <c r="AG19" i="13"/>
  <c r="Q19" i="13"/>
  <c r="EK19" i="13"/>
  <c r="DU19" i="13"/>
  <c r="DE19" i="13"/>
  <c r="CO19" i="13"/>
  <c r="BY19" i="13"/>
  <c r="BI19" i="13"/>
  <c r="AS19" i="13"/>
  <c r="AC19" i="13"/>
  <c r="M19" i="13"/>
  <c r="ES19" i="13"/>
  <c r="AK19" i="13"/>
  <c r="EG19" i="13"/>
  <c r="DQ19" i="13"/>
  <c r="DA19" i="13"/>
  <c r="CK19" i="13"/>
  <c r="BU19" i="13"/>
  <c r="BE19" i="13"/>
  <c r="AO19" i="13"/>
  <c r="Y19" i="13"/>
  <c r="I19" i="13"/>
  <c r="EC19" i="13"/>
  <c r="DM19" i="13"/>
  <c r="CW19" i="13"/>
  <c r="CG19" i="13"/>
  <c r="BQ19" i="13"/>
  <c r="BA19" i="13"/>
  <c r="U19" i="13"/>
  <c r="B21" i="12"/>
  <c r="EV19" i="12"/>
  <c r="ER19" i="12"/>
  <c r="EN19" i="12"/>
  <c r="EJ19" i="12"/>
  <c r="EF19" i="12"/>
  <c r="EB19" i="12"/>
  <c r="DX19" i="12"/>
  <c r="DT19" i="12"/>
  <c r="DP19" i="12"/>
  <c r="DL19" i="12"/>
  <c r="DH19" i="12"/>
  <c r="DD19" i="12"/>
  <c r="CZ19" i="12"/>
  <c r="CV19" i="12"/>
  <c r="CR19" i="12"/>
  <c r="CN19" i="12"/>
  <c r="CJ19" i="12"/>
  <c r="CF19" i="12"/>
  <c r="CB19" i="12"/>
  <c r="BX19" i="12"/>
  <c r="BT19" i="12"/>
  <c r="BP19" i="12"/>
  <c r="BL19" i="12"/>
  <c r="BH19" i="12"/>
  <c r="BD19" i="12"/>
  <c r="AZ19" i="12"/>
  <c r="AV19" i="12"/>
  <c r="AR19" i="12"/>
  <c r="AN19" i="12"/>
  <c r="AJ19" i="12"/>
  <c r="AF19" i="12"/>
  <c r="AB19" i="12"/>
  <c r="X19" i="12"/>
  <c r="T19" i="12"/>
  <c r="P19" i="12"/>
  <c r="L19" i="12"/>
  <c r="ET19" i="12"/>
  <c r="EP19" i="12"/>
  <c r="EL19" i="12"/>
  <c r="EH19" i="12"/>
  <c r="ED19" i="12"/>
  <c r="DZ19" i="12"/>
  <c r="DV19" i="12"/>
  <c r="DR19" i="12"/>
  <c r="DN19" i="12"/>
  <c r="DJ19" i="12"/>
  <c r="DF19" i="12"/>
  <c r="DB19" i="12"/>
  <c r="CX19" i="12"/>
  <c r="CT19" i="12"/>
  <c r="CP19" i="12"/>
  <c r="CL19" i="12"/>
  <c r="CH19" i="12"/>
  <c r="CD19" i="12"/>
  <c r="BZ19" i="12"/>
  <c r="BV19" i="12"/>
  <c r="BR19" i="12"/>
  <c r="BN19" i="12"/>
  <c r="BJ19" i="12"/>
  <c r="BF19" i="12"/>
  <c r="BB19" i="12"/>
  <c r="AX19" i="12"/>
  <c r="AT19" i="12"/>
  <c r="AP19" i="12"/>
  <c r="AL19" i="12"/>
  <c r="AH19" i="12"/>
  <c r="AD19" i="12"/>
  <c r="Z19" i="12"/>
  <c r="V19" i="12"/>
  <c r="R19" i="12"/>
  <c r="N19" i="12"/>
  <c r="J19" i="12"/>
  <c r="ES19" i="12"/>
  <c r="EO19" i="12"/>
  <c r="EK19" i="12"/>
  <c r="EG19" i="12"/>
  <c r="EC19" i="12"/>
  <c r="DY19" i="12"/>
  <c r="DU19" i="12"/>
  <c r="DQ19" i="12"/>
  <c r="DM19" i="12"/>
  <c r="DI19" i="12"/>
  <c r="DE19" i="12"/>
  <c r="DA19" i="12"/>
  <c r="CW19" i="12"/>
  <c r="CS19" i="12"/>
  <c r="CO19" i="12"/>
  <c r="CK19" i="12"/>
  <c r="CG19" i="12"/>
  <c r="CC19" i="12"/>
  <c r="BY19" i="12"/>
  <c r="BU19" i="12"/>
  <c r="BQ19" i="12"/>
  <c r="BM19" i="12"/>
  <c r="BI19" i="12"/>
  <c r="BE19" i="12"/>
  <c r="BA19" i="12"/>
  <c r="AW19" i="12"/>
  <c r="AS19" i="12"/>
  <c r="AO19" i="12"/>
  <c r="AK19" i="12"/>
  <c r="AG19" i="12"/>
  <c r="AC19" i="12"/>
  <c r="Y19" i="12"/>
  <c r="U19" i="12"/>
  <c r="Q19" i="12"/>
  <c r="M19" i="12"/>
  <c r="I19" i="12"/>
  <c r="EQ19" i="12"/>
  <c r="EA19" i="12"/>
  <c r="DK19" i="12"/>
  <c r="CU19" i="12"/>
  <c r="CE19" i="12"/>
  <c r="BO19" i="12"/>
  <c r="AY19" i="12"/>
  <c r="AI19" i="12"/>
  <c r="S19" i="12"/>
  <c r="EM19" i="12"/>
  <c r="DW19" i="12"/>
  <c r="DG19" i="12"/>
  <c r="CQ19" i="12"/>
  <c r="CA19" i="12"/>
  <c r="BK19" i="12"/>
  <c r="AU19" i="12"/>
  <c r="AE19" i="12"/>
  <c r="O19" i="12"/>
  <c r="EI19" i="12"/>
  <c r="DS19" i="12"/>
  <c r="DC19" i="12"/>
  <c r="CM19" i="12"/>
  <c r="BW19" i="12"/>
  <c r="BG19" i="12"/>
  <c r="AQ19" i="12"/>
  <c r="AA19" i="12"/>
  <c r="K19" i="12"/>
  <c r="F2" i="12"/>
  <c r="EU19" i="12"/>
  <c r="EE19" i="12"/>
  <c r="DO19" i="12"/>
  <c r="CY19" i="12"/>
  <c r="CI19" i="12"/>
  <c r="BS19" i="12"/>
  <c r="BC19" i="12"/>
  <c r="AM19" i="12"/>
  <c r="W19" i="12"/>
  <c r="G25" i="12"/>
  <c r="G25" i="13"/>
  <c r="G25" i="14"/>
  <c r="G26" i="12"/>
  <c r="G27" i="12"/>
  <c r="G27" i="13"/>
  <c r="G27" i="14"/>
  <c r="G26" i="13"/>
  <c r="G28" i="13"/>
  <c r="H19" i="13"/>
  <c r="B22" i="13"/>
  <c r="G26" i="14"/>
  <c r="G28" i="14"/>
  <c r="H19" i="14"/>
  <c r="H2" i="14"/>
  <c r="H3" i="14"/>
  <c r="H2" i="13"/>
  <c r="H3" i="13"/>
  <c r="G28" i="12"/>
  <c r="H19" i="12"/>
  <c r="H2" i="12"/>
  <c r="H3" i="12"/>
  <c r="AX22" i="9"/>
  <c r="AV22" i="9"/>
  <c r="AT22" i="9"/>
  <c r="AR22" i="9"/>
  <c r="AP22" i="9"/>
  <c r="AN22" i="9"/>
  <c r="AL22" i="9"/>
  <c r="AJ22" i="9"/>
  <c r="AH22" i="9"/>
  <c r="H22" i="9"/>
  <c r="F22" i="9"/>
  <c r="D22" i="9"/>
  <c r="AK20" i="9"/>
  <c r="AI20" i="9"/>
  <c r="AG20" i="9"/>
  <c r="C20" i="9"/>
  <c r="B20" i="9"/>
  <c r="AK19" i="9"/>
  <c r="AI19" i="9"/>
  <c r="AG19" i="9"/>
  <c r="C19" i="9"/>
  <c r="B19" i="9"/>
  <c r="AK18" i="9"/>
  <c r="AI18" i="9"/>
  <c r="AG18" i="9"/>
  <c r="C18" i="9"/>
  <c r="B18" i="9"/>
  <c r="AK17" i="9"/>
  <c r="AI17" i="9"/>
  <c r="AG17" i="9"/>
  <c r="C17" i="9"/>
  <c r="B17" i="9"/>
  <c r="AK16" i="9"/>
  <c r="AI16" i="9"/>
  <c r="AG16" i="9"/>
  <c r="C16" i="9"/>
  <c r="B16" i="9"/>
  <c r="AK15" i="9"/>
  <c r="AI15" i="9"/>
  <c r="AG15" i="9"/>
  <c r="C15" i="9"/>
  <c r="B15" i="9"/>
  <c r="AK14" i="9"/>
  <c r="AI14" i="9"/>
  <c r="AG14" i="9"/>
  <c r="C14" i="9"/>
  <c r="B14" i="9"/>
  <c r="AK13" i="9"/>
  <c r="AI13" i="9"/>
  <c r="AG13" i="9"/>
  <c r="C13" i="9"/>
  <c r="B13" i="9"/>
  <c r="AK12" i="9"/>
  <c r="AI12" i="9"/>
  <c r="AG12" i="9"/>
  <c r="C12" i="9"/>
  <c r="B12" i="9"/>
  <c r="AK11" i="9"/>
  <c r="AI11" i="9"/>
  <c r="AG11" i="9"/>
  <c r="C11" i="9"/>
  <c r="B11" i="9"/>
  <c r="D114" i="8"/>
  <c r="S108" i="8"/>
  <c r="S107" i="8"/>
  <c r="R108" i="8"/>
  <c r="Q108" i="8"/>
  <c r="Q107" i="8"/>
  <c r="P108" i="8"/>
  <c r="P107" i="8"/>
  <c r="O108" i="8"/>
  <c r="O107" i="8"/>
  <c r="N108" i="8"/>
  <c r="M108" i="8"/>
  <c r="M107" i="8"/>
  <c r="L108" i="8"/>
  <c r="L107" i="8"/>
  <c r="K108" i="8"/>
  <c r="K107" i="8"/>
  <c r="R107" i="8"/>
  <c r="N107" i="8"/>
  <c r="S100" i="8"/>
  <c r="R100" i="8"/>
  <c r="Q100" i="8"/>
  <c r="P100" i="8"/>
  <c r="O100" i="8"/>
  <c r="N100" i="8"/>
  <c r="M100" i="8"/>
  <c r="L100" i="8"/>
  <c r="K100" i="8"/>
  <c r="S99" i="8"/>
  <c r="R99" i="8"/>
  <c r="Q99" i="8"/>
  <c r="P99" i="8"/>
  <c r="O99" i="8"/>
  <c r="N99" i="8"/>
  <c r="M99" i="8"/>
  <c r="L99" i="8"/>
  <c r="K99" i="8"/>
  <c r="S91" i="8"/>
  <c r="R91" i="8"/>
  <c r="Q91" i="8"/>
  <c r="P91" i="8"/>
  <c r="O91" i="8"/>
  <c r="N91" i="8"/>
  <c r="M91" i="8"/>
  <c r="M90" i="8"/>
  <c r="L91" i="8"/>
  <c r="L90" i="8"/>
  <c r="K91" i="8"/>
  <c r="S90" i="8"/>
  <c r="R90" i="8"/>
  <c r="Q90" i="8"/>
  <c r="P90" i="8"/>
  <c r="O90" i="8"/>
  <c r="N90" i="8"/>
  <c r="K90" i="8"/>
  <c r="S78" i="8"/>
  <c r="R78" i="8"/>
  <c r="Q78" i="8"/>
  <c r="P78" i="8"/>
  <c r="O78" i="8"/>
  <c r="N78" i="8"/>
  <c r="N77" i="8"/>
  <c r="M78" i="8"/>
  <c r="M77" i="8"/>
  <c r="L78" i="8"/>
  <c r="L77" i="8"/>
  <c r="K78" i="8"/>
  <c r="S77" i="8"/>
  <c r="R77" i="8"/>
  <c r="Q77" i="8"/>
  <c r="P77" i="8"/>
  <c r="O77" i="8"/>
  <c r="K77" i="8"/>
  <c r="S66" i="8"/>
  <c r="S65" i="8"/>
  <c r="R66" i="8"/>
  <c r="R65" i="8"/>
  <c r="Q66" i="8"/>
  <c r="Q65" i="8"/>
  <c r="P66" i="8"/>
  <c r="P65" i="8"/>
  <c r="O66" i="8"/>
  <c r="N66" i="8"/>
  <c r="N65" i="8"/>
  <c r="M66" i="8"/>
  <c r="M65" i="8"/>
  <c r="L66" i="8"/>
  <c r="L65" i="8"/>
  <c r="K66" i="8"/>
  <c r="O65" i="8"/>
  <c r="K65" i="8"/>
  <c r="S54" i="8"/>
  <c r="R54" i="8"/>
  <c r="Q54" i="8"/>
  <c r="P54" i="8"/>
  <c r="O54" i="8"/>
  <c r="N54" i="8"/>
  <c r="M54" i="8"/>
  <c r="L54" i="8"/>
  <c r="K54" i="8"/>
  <c r="S53" i="8"/>
  <c r="R53" i="8"/>
  <c r="Q53" i="8"/>
  <c r="P53" i="8"/>
  <c r="O53" i="8"/>
  <c r="N53" i="8"/>
  <c r="M53" i="8"/>
  <c r="L53" i="8"/>
  <c r="K53" i="8"/>
  <c r="S43" i="8"/>
  <c r="R43" i="8"/>
  <c r="Q43" i="8"/>
  <c r="P43" i="8"/>
  <c r="O43" i="8"/>
  <c r="N43" i="8"/>
  <c r="M43" i="8"/>
  <c r="L43" i="8"/>
  <c r="K43" i="8"/>
  <c r="S42" i="8"/>
  <c r="R42" i="8"/>
  <c r="Q42" i="8"/>
  <c r="P42" i="8"/>
  <c r="O42" i="8"/>
  <c r="N42" i="8"/>
  <c r="M42" i="8"/>
  <c r="L42" i="8"/>
  <c r="K42" i="8"/>
  <c r="S30" i="8"/>
  <c r="R30" i="8"/>
  <c r="Q30" i="8"/>
  <c r="P30" i="8"/>
  <c r="O30" i="8"/>
  <c r="N30" i="8"/>
  <c r="M30" i="8"/>
  <c r="L30" i="8"/>
  <c r="K30" i="8"/>
  <c r="S29" i="8"/>
  <c r="R29" i="8"/>
  <c r="Q29" i="8"/>
  <c r="P29" i="8"/>
  <c r="O29" i="8"/>
  <c r="N29" i="8"/>
  <c r="M29" i="8"/>
  <c r="L29" i="8"/>
  <c r="K29" i="8"/>
  <c r="S23" i="8"/>
  <c r="R23" i="8"/>
  <c r="Q23" i="8"/>
  <c r="P23" i="8"/>
  <c r="O23" i="8"/>
  <c r="N23" i="8"/>
  <c r="M23" i="8"/>
  <c r="L23" i="8"/>
  <c r="K23" i="8"/>
  <c r="K22" i="8"/>
  <c r="S22" i="8"/>
  <c r="R22" i="8"/>
  <c r="Q22" i="8"/>
  <c r="P22" i="8"/>
  <c r="O22" i="8"/>
  <c r="N22" i="8"/>
  <c r="M22" i="8"/>
  <c r="L22" i="8"/>
  <c r="S9" i="8"/>
  <c r="R9" i="8"/>
  <c r="Q9" i="8"/>
  <c r="P9" i="8"/>
  <c r="O9" i="8"/>
  <c r="N9" i="8"/>
  <c r="M9" i="8"/>
  <c r="L9" i="8"/>
  <c r="K9" i="8"/>
  <c r="J9" i="8"/>
  <c r="I9" i="8"/>
  <c r="I8" i="8"/>
  <c r="I114" i="8"/>
  <c r="H9" i="8"/>
  <c r="H8" i="8"/>
  <c r="H114" i="8"/>
  <c r="S8" i="8"/>
  <c r="R8" i="8"/>
  <c r="Q8" i="8"/>
  <c r="P8" i="8"/>
  <c r="O8" i="8"/>
  <c r="N8" i="8"/>
  <c r="M8" i="8"/>
  <c r="L8" i="8"/>
  <c r="K8" i="8"/>
  <c r="J8" i="8"/>
  <c r="J114" i="8"/>
  <c r="AX22" i="5"/>
  <c r="AV22" i="5"/>
  <c r="AT22" i="5"/>
  <c r="AR22" i="5"/>
  <c r="AP22" i="5"/>
  <c r="AN22" i="5"/>
  <c r="AL22" i="5"/>
  <c r="AJ22" i="5"/>
  <c r="AH22" i="5"/>
  <c r="C20" i="5"/>
  <c r="B20" i="5"/>
  <c r="C19" i="5"/>
  <c r="B19" i="5"/>
  <c r="C18" i="5"/>
  <c r="B18" i="5"/>
  <c r="C17" i="5"/>
  <c r="B17" i="5"/>
  <c r="C16" i="5"/>
  <c r="B16" i="5"/>
  <c r="C15" i="5"/>
  <c r="B15" i="5"/>
  <c r="C14" i="5"/>
  <c r="B14" i="5"/>
  <c r="C13" i="5"/>
  <c r="B13" i="5"/>
  <c r="C12" i="5"/>
  <c r="B12" i="5"/>
  <c r="C11" i="5"/>
  <c r="B11" i="5"/>
  <c r="D114" i="3"/>
  <c r="N107" i="3"/>
  <c r="P20" i="9"/>
  <c r="AS20" i="9"/>
  <c r="L107" i="3"/>
  <c r="L20" i="9"/>
  <c r="AO20" i="9"/>
  <c r="K107" i="3"/>
  <c r="J20" i="9"/>
  <c r="AM20" i="9"/>
  <c r="J107" i="3"/>
  <c r="H20" i="5"/>
  <c r="AK20" i="5"/>
  <c r="H107" i="3"/>
  <c r="D20" i="5"/>
  <c r="AG20" i="5"/>
  <c r="S107" i="3"/>
  <c r="Z20" i="9"/>
  <c r="BC20" i="9"/>
  <c r="R107" i="3"/>
  <c r="Q107" i="3"/>
  <c r="P107" i="3"/>
  <c r="T20" i="9"/>
  <c r="AW20" i="9"/>
  <c r="O107" i="3"/>
  <c r="R20" i="9"/>
  <c r="AU20" i="9"/>
  <c r="M107" i="3"/>
  <c r="N20" i="5"/>
  <c r="AQ20" i="5"/>
  <c r="I107" i="3"/>
  <c r="F20" i="5"/>
  <c r="AI20" i="5"/>
  <c r="S100" i="3"/>
  <c r="R100" i="3"/>
  <c r="Q100" i="3"/>
  <c r="P100" i="3"/>
  <c r="O100" i="3"/>
  <c r="N100" i="3"/>
  <c r="M100" i="3"/>
  <c r="L100" i="3"/>
  <c r="K100" i="3"/>
  <c r="H19" i="5"/>
  <c r="AK19" i="5"/>
  <c r="S99" i="3"/>
  <c r="R99" i="3"/>
  <c r="Q99" i="3"/>
  <c r="V19" i="9"/>
  <c r="AY19" i="9"/>
  <c r="P99" i="3"/>
  <c r="T19" i="5"/>
  <c r="AW19" i="5"/>
  <c r="O99" i="3"/>
  <c r="N99" i="3"/>
  <c r="M99" i="3"/>
  <c r="N19" i="9"/>
  <c r="AQ19" i="9"/>
  <c r="L99" i="3"/>
  <c r="L19" i="5"/>
  <c r="AO19" i="5"/>
  <c r="K99" i="3"/>
  <c r="I99" i="3"/>
  <c r="H99" i="3"/>
  <c r="D19" i="5"/>
  <c r="AG19" i="5"/>
  <c r="S91" i="3"/>
  <c r="R91" i="3"/>
  <c r="Q91" i="3"/>
  <c r="P91" i="3"/>
  <c r="O91" i="3"/>
  <c r="N91" i="3"/>
  <c r="M91" i="3"/>
  <c r="L91" i="3"/>
  <c r="K91" i="3"/>
  <c r="S90" i="3"/>
  <c r="Z18" i="9"/>
  <c r="BC18" i="9"/>
  <c r="R90" i="3"/>
  <c r="X18" i="9"/>
  <c r="BA18" i="9"/>
  <c r="Q90" i="3"/>
  <c r="P90" i="3"/>
  <c r="T18" i="9"/>
  <c r="AW18" i="9"/>
  <c r="O90" i="3"/>
  <c r="R18" i="9"/>
  <c r="AU18" i="9"/>
  <c r="N90" i="3"/>
  <c r="P18" i="9"/>
  <c r="AS18" i="9"/>
  <c r="M90" i="3"/>
  <c r="L90" i="3"/>
  <c r="L18" i="9"/>
  <c r="AO18" i="9"/>
  <c r="K90" i="3"/>
  <c r="J18" i="9"/>
  <c r="AM18" i="9"/>
  <c r="J90" i="3"/>
  <c r="H18" i="5"/>
  <c r="AK18" i="5"/>
  <c r="I90" i="3"/>
  <c r="F18" i="5"/>
  <c r="AI18" i="5"/>
  <c r="H90" i="3"/>
  <c r="D18" i="5"/>
  <c r="AG18" i="5"/>
  <c r="S78" i="3"/>
  <c r="R78" i="3"/>
  <c r="Q78" i="3"/>
  <c r="P78" i="3"/>
  <c r="O78" i="3"/>
  <c r="N78" i="3"/>
  <c r="M78" i="3"/>
  <c r="L78" i="3"/>
  <c r="K78" i="3"/>
  <c r="J78" i="3"/>
  <c r="I78" i="3"/>
  <c r="S77" i="3"/>
  <c r="R77" i="3"/>
  <c r="X17" i="5"/>
  <c r="BA17" i="5"/>
  <c r="Q77" i="3"/>
  <c r="V17" i="9"/>
  <c r="AY17" i="9"/>
  <c r="P77" i="3"/>
  <c r="T17" i="9"/>
  <c r="AW17" i="9"/>
  <c r="O77" i="3"/>
  <c r="N77" i="3"/>
  <c r="P17" i="5"/>
  <c r="AS17" i="5"/>
  <c r="M77" i="3"/>
  <c r="N17" i="9"/>
  <c r="AQ17" i="9"/>
  <c r="L77" i="3"/>
  <c r="L17" i="9"/>
  <c r="AO17" i="9"/>
  <c r="K77" i="3"/>
  <c r="J77" i="3"/>
  <c r="H17" i="5"/>
  <c r="AK17" i="5"/>
  <c r="I77" i="3"/>
  <c r="F17" i="5"/>
  <c r="AI17" i="5"/>
  <c r="H77" i="3"/>
  <c r="D17" i="5"/>
  <c r="AG17" i="5"/>
  <c r="S66" i="3"/>
  <c r="R66" i="3"/>
  <c r="Q66" i="3"/>
  <c r="P66" i="3"/>
  <c r="O66" i="3"/>
  <c r="N66" i="3"/>
  <c r="M66" i="3"/>
  <c r="L66" i="3"/>
  <c r="K66" i="3"/>
  <c r="J66" i="3"/>
  <c r="I66" i="3"/>
  <c r="S65" i="3"/>
  <c r="Z16" i="9"/>
  <c r="BC16" i="9"/>
  <c r="R65" i="3"/>
  <c r="X16" i="9"/>
  <c r="BA16" i="9"/>
  <c r="Q65" i="3"/>
  <c r="V16" i="5"/>
  <c r="AY16" i="5"/>
  <c r="P65" i="3"/>
  <c r="T16" i="9"/>
  <c r="AW16" i="9"/>
  <c r="O65" i="3"/>
  <c r="R16" i="9"/>
  <c r="AU16" i="9"/>
  <c r="N65" i="3"/>
  <c r="P16" i="9"/>
  <c r="AS16" i="9"/>
  <c r="M65" i="3"/>
  <c r="L65" i="3"/>
  <c r="L16" i="9"/>
  <c r="AO16" i="9"/>
  <c r="K65" i="3"/>
  <c r="J16" i="9"/>
  <c r="AM16" i="9"/>
  <c r="J65" i="3"/>
  <c r="H16" i="5"/>
  <c r="AK16" i="5"/>
  <c r="I65" i="3"/>
  <c r="F16" i="5"/>
  <c r="AI16" i="5"/>
  <c r="H65" i="3"/>
  <c r="D16" i="5"/>
  <c r="AG16" i="5"/>
  <c r="S54" i="3"/>
  <c r="R54" i="3"/>
  <c r="Q54" i="3"/>
  <c r="P54" i="3"/>
  <c r="O54" i="3"/>
  <c r="N54" i="3"/>
  <c r="M54" i="3"/>
  <c r="L54" i="3"/>
  <c r="K54" i="3"/>
  <c r="J54" i="3"/>
  <c r="I54" i="3"/>
  <c r="S53" i="3"/>
  <c r="R53" i="3"/>
  <c r="Q53" i="3"/>
  <c r="V15" i="9"/>
  <c r="AY15" i="9"/>
  <c r="P53" i="3"/>
  <c r="T15" i="9"/>
  <c r="AW15" i="9"/>
  <c r="O53" i="3"/>
  <c r="N53" i="3"/>
  <c r="M53" i="3"/>
  <c r="N15" i="9"/>
  <c r="AQ15" i="9"/>
  <c r="L53" i="3"/>
  <c r="L15" i="9"/>
  <c r="AO15" i="9"/>
  <c r="K53" i="3"/>
  <c r="J53" i="3"/>
  <c r="H15" i="5"/>
  <c r="AK15" i="5"/>
  <c r="I53" i="3"/>
  <c r="F15" i="5"/>
  <c r="AI15" i="5"/>
  <c r="H53" i="3"/>
  <c r="D15" i="5"/>
  <c r="AG15" i="5"/>
  <c r="S43" i="3"/>
  <c r="R43" i="3"/>
  <c r="Q43" i="3"/>
  <c r="P43" i="3"/>
  <c r="O43" i="3"/>
  <c r="N43" i="3"/>
  <c r="M43" i="3"/>
  <c r="L43" i="3"/>
  <c r="K43" i="3"/>
  <c r="J43" i="3"/>
  <c r="I43" i="3"/>
  <c r="S42" i="3"/>
  <c r="Z14" i="9"/>
  <c r="BC14" i="9"/>
  <c r="R42" i="3"/>
  <c r="X14" i="9"/>
  <c r="BA14" i="9"/>
  <c r="Q42" i="3"/>
  <c r="P42" i="3"/>
  <c r="T14" i="9"/>
  <c r="AW14" i="9"/>
  <c r="O42" i="3"/>
  <c r="R14" i="9"/>
  <c r="AU14" i="9"/>
  <c r="N42" i="3"/>
  <c r="P14" i="9"/>
  <c r="AS14" i="9"/>
  <c r="M42" i="3"/>
  <c r="L42" i="3"/>
  <c r="L14" i="9"/>
  <c r="AO14" i="9"/>
  <c r="K42" i="3"/>
  <c r="J14" i="9"/>
  <c r="AM14" i="9"/>
  <c r="J42" i="3"/>
  <c r="H14" i="5"/>
  <c r="AK14" i="5"/>
  <c r="I42" i="3"/>
  <c r="F14" i="5"/>
  <c r="AI14" i="5"/>
  <c r="H42" i="3"/>
  <c r="D14" i="5"/>
  <c r="AG14" i="5"/>
  <c r="S30" i="3"/>
  <c r="R30" i="3"/>
  <c r="Q30" i="3"/>
  <c r="P30" i="3"/>
  <c r="O30" i="3"/>
  <c r="N30" i="3"/>
  <c r="M30" i="3"/>
  <c r="M29" i="3"/>
  <c r="N13" i="9"/>
  <c r="AQ13" i="9"/>
  <c r="L30" i="3"/>
  <c r="K30" i="3"/>
  <c r="K29" i="3"/>
  <c r="J30" i="3"/>
  <c r="J29" i="3"/>
  <c r="H13" i="5"/>
  <c r="AK13" i="5"/>
  <c r="I30" i="3"/>
  <c r="I29" i="3"/>
  <c r="F13" i="5"/>
  <c r="AI13" i="5"/>
  <c r="H29" i="3"/>
  <c r="D13" i="5"/>
  <c r="AG13" i="5"/>
  <c r="S29" i="3"/>
  <c r="R29" i="3"/>
  <c r="Q29" i="3"/>
  <c r="V13" i="9"/>
  <c r="AY13" i="9"/>
  <c r="P29" i="3"/>
  <c r="T13" i="9"/>
  <c r="AW13" i="9"/>
  <c r="O29" i="3"/>
  <c r="N29" i="3"/>
  <c r="L29" i="3"/>
  <c r="L13" i="9"/>
  <c r="AO13" i="9"/>
  <c r="S23" i="3"/>
  <c r="R23" i="3"/>
  <c r="Q23" i="3"/>
  <c r="P23" i="3"/>
  <c r="O23" i="3"/>
  <c r="N23" i="3"/>
  <c r="M23" i="3"/>
  <c r="L23" i="3"/>
  <c r="K23" i="3"/>
  <c r="J23" i="3"/>
  <c r="I23" i="3"/>
  <c r="S22" i="3"/>
  <c r="Z12" i="9"/>
  <c r="BC12" i="9"/>
  <c r="R22" i="3"/>
  <c r="X12" i="9"/>
  <c r="BA12" i="9"/>
  <c r="Q22" i="3"/>
  <c r="P22" i="3"/>
  <c r="T12" i="9"/>
  <c r="AW12" i="9"/>
  <c r="O22" i="3"/>
  <c r="R12" i="9"/>
  <c r="AU12" i="9"/>
  <c r="N22" i="3"/>
  <c r="P12" i="9"/>
  <c r="AS12" i="9"/>
  <c r="M22" i="3"/>
  <c r="N12" i="5"/>
  <c r="AQ12" i="5"/>
  <c r="L22" i="3"/>
  <c r="L12" i="9"/>
  <c r="AO12" i="9"/>
  <c r="K22" i="3"/>
  <c r="J12" i="9"/>
  <c r="AM12" i="9"/>
  <c r="J22" i="3"/>
  <c r="H12" i="5"/>
  <c r="AK12" i="5"/>
  <c r="I22" i="3"/>
  <c r="F12" i="5"/>
  <c r="AI12" i="5"/>
  <c r="H22" i="3"/>
  <c r="D12" i="5"/>
  <c r="AG12" i="5"/>
  <c r="S9" i="3"/>
  <c r="S8" i="3"/>
  <c r="R9" i="3"/>
  <c r="Q9" i="3"/>
  <c r="P9" i="3"/>
  <c r="P8" i="3"/>
  <c r="T11" i="5"/>
  <c r="O9" i="3"/>
  <c r="O8" i="3"/>
  <c r="N9" i="3"/>
  <c r="M9" i="3"/>
  <c r="L9" i="3"/>
  <c r="L8" i="3"/>
  <c r="L11" i="9"/>
  <c r="K9" i="3"/>
  <c r="K8" i="3"/>
  <c r="J9" i="3"/>
  <c r="I9" i="3"/>
  <c r="R8" i="3"/>
  <c r="Q8" i="3"/>
  <c r="V11" i="9"/>
  <c r="N8" i="3"/>
  <c r="M8" i="3"/>
  <c r="N11" i="9"/>
  <c r="J8" i="3"/>
  <c r="H11" i="5"/>
  <c r="I8" i="3"/>
  <c r="F11" i="5"/>
  <c r="H8" i="3"/>
  <c r="D11" i="5"/>
  <c r="B22" i="14"/>
  <c r="F19" i="5"/>
  <c r="AI19" i="5"/>
  <c r="B22" i="12"/>
  <c r="H115" i="8"/>
  <c r="I115" i="8"/>
  <c r="N19" i="5"/>
  <c r="AQ19" i="5"/>
  <c r="V16" i="9"/>
  <c r="AY16" i="9"/>
  <c r="N17" i="5"/>
  <c r="AQ17" i="5"/>
  <c r="R114" i="3"/>
  <c r="R115" i="3"/>
  <c r="N13" i="5"/>
  <c r="AQ13" i="5"/>
  <c r="N20" i="9"/>
  <c r="AQ20" i="9"/>
  <c r="Q114" i="3"/>
  <c r="Q115" i="3"/>
  <c r="N15" i="5"/>
  <c r="AQ15" i="5"/>
  <c r="M114" i="8"/>
  <c r="M115" i="8"/>
  <c r="L19" i="9"/>
  <c r="AO19" i="9"/>
  <c r="J114" i="3"/>
  <c r="J115" i="3"/>
  <c r="L11" i="5"/>
  <c r="J115" i="8"/>
  <c r="T11" i="9"/>
  <c r="AW11" i="9"/>
  <c r="P17" i="9"/>
  <c r="AS17" i="9"/>
  <c r="T19" i="9"/>
  <c r="AW19" i="9"/>
  <c r="T13" i="5"/>
  <c r="AW13" i="5"/>
  <c r="T15" i="5"/>
  <c r="AW15" i="5"/>
  <c r="T17" i="5"/>
  <c r="AW17" i="5"/>
  <c r="P114" i="3"/>
  <c r="P115" i="3"/>
  <c r="N11" i="5"/>
  <c r="AQ11" i="5"/>
  <c r="X12" i="5"/>
  <c r="BA12" i="5"/>
  <c r="L13" i="5"/>
  <c r="AO13" i="5"/>
  <c r="X14" i="5"/>
  <c r="BA14" i="5"/>
  <c r="L15" i="5"/>
  <c r="AO15" i="5"/>
  <c r="X16" i="5"/>
  <c r="BA16" i="5"/>
  <c r="L17" i="5"/>
  <c r="AO17" i="5"/>
  <c r="X18" i="5"/>
  <c r="BA18" i="5"/>
  <c r="Q114" i="8"/>
  <c r="Q115" i="8"/>
  <c r="AI11" i="5"/>
  <c r="D22" i="5"/>
  <c r="AG11" i="5"/>
  <c r="AG22" i="5"/>
  <c r="E22" i="5"/>
  <c r="E23" i="5"/>
  <c r="AO11" i="9"/>
  <c r="AW11" i="5"/>
  <c r="R11" i="9"/>
  <c r="R11" i="5"/>
  <c r="O114" i="3"/>
  <c r="O115" i="3"/>
  <c r="J13" i="9"/>
  <c r="AM13" i="9"/>
  <c r="J13" i="5"/>
  <c r="AM13" i="5"/>
  <c r="Z13" i="9"/>
  <c r="BC13" i="9"/>
  <c r="Z13" i="5"/>
  <c r="BC13" i="5"/>
  <c r="R15" i="9"/>
  <c r="AU15" i="9"/>
  <c r="R15" i="5"/>
  <c r="AU15" i="5"/>
  <c r="Z15" i="9"/>
  <c r="BC15" i="9"/>
  <c r="Z15" i="5"/>
  <c r="BC15" i="5"/>
  <c r="R17" i="9"/>
  <c r="AU17" i="9"/>
  <c r="R17" i="5"/>
  <c r="AU17" i="5"/>
  <c r="Z17" i="9"/>
  <c r="BC17" i="9"/>
  <c r="Z17" i="5"/>
  <c r="BC17" i="5"/>
  <c r="J19" i="9"/>
  <c r="AM19" i="9"/>
  <c r="J19" i="5"/>
  <c r="AM19" i="5"/>
  <c r="Z19" i="9"/>
  <c r="BC19" i="9"/>
  <c r="Z19" i="5"/>
  <c r="BC19" i="5"/>
  <c r="L114" i="3"/>
  <c r="L115" i="3"/>
  <c r="J14" i="5"/>
  <c r="AM14" i="5"/>
  <c r="Z14" i="5"/>
  <c r="BC14" i="5"/>
  <c r="J16" i="5"/>
  <c r="AM16" i="5"/>
  <c r="Z16" i="5"/>
  <c r="BC16" i="5"/>
  <c r="J11" i="9"/>
  <c r="J11" i="5"/>
  <c r="K114" i="3"/>
  <c r="K115" i="3"/>
  <c r="Z11" i="9"/>
  <c r="Z11" i="5"/>
  <c r="S114" i="3"/>
  <c r="S115" i="3"/>
  <c r="R13" i="9"/>
  <c r="AU13" i="9"/>
  <c r="R13" i="5"/>
  <c r="AU13" i="5"/>
  <c r="J15" i="9"/>
  <c r="AM15" i="9"/>
  <c r="J15" i="5"/>
  <c r="AM15" i="5"/>
  <c r="J17" i="9"/>
  <c r="AM17" i="9"/>
  <c r="J17" i="5"/>
  <c r="AM17" i="5"/>
  <c r="R19" i="9"/>
  <c r="AU19" i="9"/>
  <c r="R19" i="5"/>
  <c r="AU19" i="5"/>
  <c r="Z20" i="5"/>
  <c r="BC20" i="5"/>
  <c r="J12" i="5"/>
  <c r="AM12" i="5"/>
  <c r="Z12" i="5"/>
  <c r="BC12" i="5"/>
  <c r="J18" i="5"/>
  <c r="AM18" i="5"/>
  <c r="Z18" i="5"/>
  <c r="BC18" i="5"/>
  <c r="J20" i="5"/>
  <c r="AM20" i="5"/>
  <c r="AQ11" i="9"/>
  <c r="AY11" i="9"/>
  <c r="V12" i="5"/>
  <c r="AY12" i="5"/>
  <c r="V12" i="9"/>
  <c r="AY12" i="9"/>
  <c r="N14" i="9"/>
  <c r="AQ14" i="9"/>
  <c r="N14" i="5"/>
  <c r="AQ14" i="5"/>
  <c r="N16" i="9"/>
  <c r="AQ16" i="9"/>
  <c r="N16" i="5"/>
  <c r="AQ16" i="5"/>
  <c r="N18" i="9"/>
  <c r="AQ18" i="9"/>
  <c r="N18" i="5"/>
  <c r="AQ18" i="5"/>
  <c r="V18" i="9"/>
  <c r="AY18" i="9"/>
  <c r="V18" i="5"/>
  <c r="AY18" i="5"/>
  <c r="V20" i="5"/>
  <c r="AY20" i="5"/>
  <c r="V20" i="9"/>
  <c r="AY20" i="9"/>
  <c r="H114" i="3"/>
  <c r="H115" i="3"/>
  <c r="M114" i="3"/>
  <c r="M115" i="3"/>
  <c r="P12" i="5"/>
  <c r="AS12" i="5"/>
  <c r="P14" i="5"/>
  <c r="AS14" i="5"/>
  <c r="P16" i="5"/>
  <c r="AS16" i="5"/>
  <c r="P18" i="5"/>
  <c r="AS18" i="5"/>
  <c r="P20" i="5"/>
  <c r="AS20" i="5"/>
  <c r="X17" i="9"/>
  <c r="BA17" i="9"/>
  <c r="V14" i="9"/>
  <c r="AY14" i="9"/>
  <c r="V14" i="5"/>
  <c r="AY14" i="5"/>
  <c r="H22" i="5"/>
  <c r="AK11" i="5"/>
  <c r="AK22" i="5"/>
  <c r="I22" i="5"/>
  <c r="I23" i="5"/>
  <c r="P11" i="9"/>
  <c r="P11" i="5"/>
  <c r="X11" i="9"/>
  <c r="X11" i="5"/>
  <c r="P13" i="9"/>
  <c r="AS13" i="9"/>
  <c r="P13" i="5"/>
  <c r="AS13" i="5"/>
  <c r="X13" i="9"/>
  <c r="BA13" i="9"/>
  <c r="X13" i="5"/>
  <c r="BA13" i="5"/>
  <c r="P15" i="9"/>
  <c r="AS15" i="9"/>
  <c r="P15" i="5"/>
  <c r="AS15" i="5"/>
  <c r="X15" i="9"/>
  <c r="BA15" i="9"/>
  <c r="X15" i="5"/>
  <c r="BA15" i="5"/>
  <c r="P19" i="9"/>
  <c r="AS19" i="9"/>
  <c r="P19" i="5"/>
  <c r="AS19" i="5"/>
  <c r="X19" i="9"/>
  <c r="BA19" i="9"/>
  <c r="X19" i="5"/>
  <c r="BA19" i="5"/>
  <c r="X20" i="9"/>
  <c r="BA20" i="9"/>
  <c r="X20" i="5"/>
  <c r="BA20" i="5"/>
  <c r="I114" i="3"/>
  <c r="I115" i="3"/>
  <c r="N114" i="3"/>
  <c r="N115" i="3"/>
  <c r="V11" i="5"/>
  <c r="R12" i="5"/>
  <c r="AU12" i="5"/>
  <c r="V13" i="5"/>
  <c r="AY13" i="5"/>
  <c r="R14" i="5"/>
  <c r="AU14" i="5"/>
  <c r="V15" i="5"/>
  <c r="AY15" i="5"/>
  <c r="R16" i="5"/>
  <c r="AU16" i="5"/>
  <c r="V17" i="5"/>
  <c r="AY17" i="5"/>
  <c r="R18" i="5"/>
  <c r="AU18" i="5"/>
  <c r="V19" i="5"/>
  <c r="AY19" i="5"/>
  <c r="R20" i="5"/>
  <c r="AU20" i="5"/>
  <c r="L114" i="8"/>
  <c r="L115" i="8"/>
  <c r="P114" i="8"/>
  <c r="P115" i="8"/>
  <c r="AK22" i="9"/>
  <c r="I22" i="9"/>
  <c r="I23" i="9"/>
  <c r="N12" i="9"/>
  <c r="AQ12" i="9"/>
  <c r="L12" i="5"/>
  <c r="AO12" i="5"/>
  <c r="T12" i="5"/>
  <c r="AW12" i="5"/>
  <c r="L14" i="5"/>
  <c r="AO14" i="5"/>
  <c r="T14" i="5"/>
  <c r="AW14" i="5"/>
  <c r="L16" i="5"/>
  <c r="AO16" i="5"/>
  <c r="T16" i="5"/>
  <c r="AW16" i="5"/>
  <c r="L18" i="5"/>
  <c r="AO18" i="5"/>
  <c r="T18" i="5"/>
  <c r="AW18" i="5"/>
  <c r="L20" i="5"/>
  <c r="AO20" i="5"/>
  <c r="T20" i="5"/>
  <c r="AW20" i="5"/>
  <c r="N114" i="8"/>
  <c r="N115" i="8"/>
  <c r="R114" i="8"/>
  <c r="R115" i="8"/>
  <c r="AG22" i="9"/>
  <c r="E22" i="9"/>
  <c r="E23" i="9"/>
  <c r="K114" i="8"/>
  <c r="K115" i="8"/>
  <c r="O114" i="8"/>
  <c r="O115" i="8"/>
  <c r="S114" i="8"/>
  <c r="S115" i="8"/>
  <c r="AI22" i="9"/>
  <c r="G22" i="9"/>
  <c r="G23" i="9"/>
  <c r="AI22" i="5"/>
  <c r="G22" i="5"/>
  <c r="G23" i="5"/>
  <c r="F22" i="5"/>
  <c r="T22" i="9"/>
  <c r="AO22" i="9"/>
  <c r="M22" i="9"/>
  <c r="M23" i="9"/>
  <c r="L22" i="9"/>
  <c r="L22" i="5"/>
  <c r="N22" i="5"/>
  <c r="AO11" i="5"/>
  <c r="AO22" i="5"/>
  <c r="M22" i="5"/>
  <c r="M23" i="5"/>
  <c r="V22" i="9"/>
  <c r="AW22" i="9"/>
  <c r="U22" i="9"/>
  <c r="U23" i="9"/>
  <c r="V22" i="5"/>
  <c r="AY11" i="5"/>
  <c r="AY22" i="5"/>
  <c r="W22" i="5"/>
  <c r="W23" i="5"/>
  <c r="P22" i="9"/>
  <c r="AS11" i="9"/>
  <c r="AS22" i="9"/>
  <c r="Q22" i="9"/>
  <c r="Q23" i="9"/>
  <c r="AU11" i="9"/>
  <c r="AU22" i="9"/>
  <c r="S22" i="9"/>
  <c r="S23" i="9"/>
  <c r="R22" i="9"/>
  <c r="X22" i="5"/>
  <c r="BA11" i="5"/>
  <c r="BA22" i="5"/>
  <c r="Y22" i="5"/>
  <c r="Y23" i="5"/>
  <c r="AQ22" i="9"/>
  <c r="O22" i="9"/>
  <c r="O23" i="9"/>
  <c r="J22" i="5"/>
  <c r="AM11" i="5"/>
  <c r="AM22" i="5"/>
  <c r="K22" i="5"/>
  <c r="K23" i="5"/>
  <c r="AW22" i="5"/>
  <c r="U22" i="5"/>
  <c r="U23" i="5"/>
  <c r="X22" i="9"/>
  <c r="BA11" i="9"/>
  <c r="BA22" i="9"/>
  <c r="Y22" i="9"/>
  <c r="Y23" i="9"/>
  <c r="N22" i="9"/>
  <c r="Z22" i="5"/>
  <c r="BC11" i="5"/>
  <c r="BC22" i="5"/>
  <c r="AA22" i="5"/>
  <c r="AA23" i="5"/>
  <c r="AM11" i="9"/>
  <c r="AM22" i="9"/>
  <c r="K22" i="9"/>
  <c r="K23" i="9"/>
  <c r="J22" i="9"/>
  <c r="AQ22" i="5"/>
  <c r="O22" i="5"/>
  <c r="O23" i="5"/>
  <c r="P22" i="5"/>
  <c r="AS11" i="5"/>
  <c r="AS22" i="5"/>
  <c r="Q22" i="5"/>
  <c r="Q23" i="5"/>
  <c r="AY22" i="9"/>
  <c r="W22" i="9"/>
  <c r="W23" i="9"/>
  <c r="BC11" i="9"/>
  <c r="BC22" i="9"/>
  <c r="AA22" i="9"/>
  <c r="AA23" i="9"/>
  <c r="Z22" i="9"/>
  <c r="R22" i="5"/>
  <c r="AU11" i="5"/>
  <c r="AU22" i="5"/>
  <c r="S22" i="5"/>
  <c r="S23" i="5"/>
  <c r="T22"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Jana</author>
  </authors>
  <commentList>
    <comment ref="C3" authorId="0" shapeId="0" xr:uid="{00000000-0006-0000-0500-000001000000}">
      <text>
        <r>
          <rPr>
            <b/>
            <sz val="9"/>
            <color indexed="81"/>
            <rFont val="Segoe UI"/>
            <family val="2"/>
            <charset val="238"/>
          </rPr>
          <t>Jana:</t>
        </r>
        <r>
          <rPr>
            <sz val="9"/>
            <color indexed="81"/>
            <rFont val="Segoe UI"/>
            <family val="2"/>
            <charset val="238"/>
          </rPr>
          <t xml:space="preserve">
Časový rozsah pre posudzovanie prace (C: 6 rokov, B: 8rokov, A: 12 rokov) môže byť predĺžený až na (C: 10 rokov, B: 12 rokov) s príslušným zdôvodnením. V prípade akceptovaného zdôvodnenia hodnotiteľmi, uveďte že časový rozsak je "</t>
        </r>
        <r>
          <rPr>
            <b/>
            <sz val="9"/>
            <color indexed="81"/>
            <rFont val="Segoe UI"/>
            <family val="2"/>
            <charset val="238"/>
          </rPr>
          <t>predĺžený</t>
        </r>
        <r>
          <rPr>
            <sz val="9"/>
            <color indexed="81"/>
            <rFont val="Segoe UI"/>
            <family val="2"/>
            <charset val="238"/>
          </rPr>
          <t>"</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Jana</author>
  </authors>
  <commentList>
    <comment ref="C3" authorId="0" shapeId="0" xr:uid="{00000000-0006-0000-0700-000001000000}">
      <text>
        <r>
          <rPr>
            <b/>
            <sz val="9"/>
            <color indexed="81"/>
            <rFont val="Segoe UI"/>
            <family val="2"/>
            <charset val="238"/>
          </rPr>
          <t>Jana:</t>
        </r>
        <r>
          <rPr>
            <sz val="9"/>
            <color indexed="81"/>
            <rFont val="Segoe UI"/>
            <family val="2"/>
            <charset val="238"/>
          </rPr>
          <t xml:space="preserve">
Časový rozsah pre posudzovanie prace (C: 6 rokov, B: 8rokov, A: 12 rokov) môže byť predĺžený až na (C: 10 rokov, B: 12 rokov) s príslušným zdôvodnením. V prípade akceptovaného zdôvodnenia hodnotiteľmi, uveďte že časový rozsak je "</t>
        </r>
        <r>
          <rPr>
            <b/>
            <sz val="9"/>
            <color indexed="81"/>
            <rFont val="Segoe UI"/>
            <family val="2"/>
            <charset val="238"/>
          </rPr>
          <t>predĺžený</t>
        </r>
        <r>
          <rPr>
            <sz val="9"/>
            <color indexed="81"/>
            <rFont val="Segoe UI"/>
            <family val="2"/>
            <charset val="238"/>
          </rPr>
          <t>"</t>
        </r>
      </text>
    </comment>
  </commentList>
</comments>
</file>

<file path=xl/sharedStrings.xml><?xml version="1.0" encoding="utf-8"?>
<sst xmlns="http://schemas.openxmlformats.org/spreadsheetml/2006/main" count="1499" uniqueCount="353">
  <si>
    <t>B</t>
  </si>
  <si>
    <t>H</t>
  </si>
  <si>
    <t>#</t>
  </si>
  <si>
    <t>&lt;10%</t>
  </si>
  <si>
    <t>10-40%</t>
  </si>
  <si>
    <t>40-75%</t>
  </si>
  <si>
    <t>6+</t>
  </si>
  <si>
    <t>20+</t>
  </si>
  <si>
    <t>50-75%</t>
  </si>
  <si>
    <t>75-90%</t>
  </si>
  <si>
    <t>90-100%</t>
  </si>
  <si>
    <t>0-50%</t>
  </si>
  <si>
    <t>0-25%</t>
  </si>
  <si>
    <t>25-50%</t>
  </si>
  <si>
    <t>75-100%</t>
  </si>
  <si>
    <t>10+</t>
  </si>
  <si>
    <t>5+</t>
  </si>
  <si>
    <t>3-5</t>
  </si>
  <si>
    <t>2-3</t>
  </si>
  <si>
    <t>4-5</t>
  </si>
  <si>
    <t>1-4</t>
  </si>
  <si>
    <t>5-10</t>
  </si>
  <si>
    <t>11-20</t>
  </si>
  <si>
    <t>1-3</t>
  </si>
  <si>
    <t>4-6</t>
  </si>
  <si>
    <t>7-9</t>
  </si>
  <si>
    <t>3-4</t>
  </si>
  <si>
    <t>1-2</t>
  </si>
  <si>
    <t>x</t>
  </si>
  <si>
    <t>Určenie zložitosti projektov</t>
  </si>
  <si>
    <t>Meno a priezvisko záujemcu:</t>
  </si>
  <si>
    <t>Dátum vyplnenia:</t>
  </si>
  <si>
    <t>Stupeň:</t>
  </si>
  <si>
    <t>1.  Všeobecné informácie</t>
  </si>
  <si>
    <t>Otázky alebo nejasnosti?</t>
  </si>
  <si>
    <t>Účel</t>
  </si>
  <si>
    <t>Ukazovatele zložitosti</t>
  </si>
  <si>
    <t>Čiastkové ukazovatele</t>
  </si>
  <si>
    <r>
      <t xml:space="preserve">V prípade nejasností ohľadom vyplnenia tohto formulára kontaktujte:
</t>
    </r>
    <r>
      <rPr>
        <sz val="10"/>
        <color theme="2"/>
        <rFont val="Arial"/>
        <family val="2"/>
        <charset val="238"/>
      </rPr>
      <t>certification@sppr.sk</t>
    </r>
    <r>
      <rPr>
        <sz val="10"/>
        <color theme="1"/>
        <rFont val="Arial"/>
        <family val="2"/>
        <charset val="238"/>
      </rPr>
      <t xml:space="preserve"> </t>
    </r>
  </si>
  <si>
    <t>Vyplnenie hlavičky</t>
  </si>
  <si>
    <t>Zadajte svoje meno a priezvisko, stupeň certifikácie o ktorý sa uchádzate (A,B alebo C) do políčiek v hornej časti pracovného listu</t>
  </si>
  <si>
    <t>Zložitosť projektov</t>
  </si>
  <si>
    <t>ID Projektu (zo Súhrnnej správy-zoznamu projektov)</t>
  </si>
  <si>
    <t>01</t>
  </si>
  <si>
    <t>02</t>
  </si>
  <si>
    <t>03</t>
  </si>
  <si>
    <t>04</t>
  </si>
  <si>
    <t>05</t>
  </si>
  <si>
    <t>06</t>
  </si>
  <si>
    <t>07</t>
  </si>
  <si>
    <t>08</t>
  </si>
  <si>
    <t>09</t>
  </si>
  <si>
    <t>10</t>
  </si>
  <si>
    <t>11</t>
  </si>
  <si>
    <t>12</t>
  </si>
  <si>
    <t>Poznámky</t>
  </si>
  <si>
    <t xml:space="preserve">4.5.2 Požiadavky, ciele a prínosy
4.5.3 Rozsah
4.5.13 Zmena a transformácia
</t>
  </si>
  <si>
    <t>4.5.4 Čas
4.5.5 Organizácia a informácie
4.5.6 Kvalita
4.5.10 Plánovanie a kontrola</t>
  </si>
  <si>
    <t>4.5.7 Financie
4.5.8 Prostriedky
4.5.9 Obstarávanie</t>
  </si>
  <si>
    <t>4.5.11 Riziká a príležitosti</t>
  </si>
  <si>
    <t>4.3.1 Stratégia
4.5.1 Návrh projektu
4.5.12 Zúčastnené strany</t>
  </si>
  <si>
    <t>4.3.2 Systémy riadenia, štruktúry a procesy
4.3.3 Zhodnosť, štandardy a predpisy</t>
  </si>
  <si>
    <t>4.3.4 Vplyv a záujmy
4.3.5 Kultúra a hodnoty</t>
  </si>
  <si>
    <t>4.4.1 Sebareflexia a sebaovládanie
4.4.2 Osobná integrita a spoľahlivosť
4.4.4 Vzťahy a angažovanie
4.4.5 Vodcovstvo
4.4.6 Tímová práca</t>
  </si>
  <si>
    <t>4.4.8 Vynachádzavosť
4.4.10 Orientácia na výsledok</t>
  </si>
  <si>
    <t>4.4.3 Komunikácia
4.4.7 Konflikt a kríza
4.4.9 Vyjednávanie</t>
  </si>
  <si>
    <t>Súvisiace prvky spôsobilostí (SPS4)</t>
  </si>
  <si>
    <t>Ukazovatele zložitosti projektu</t>
  </si>
  <si>
    <t>Ciele a hodnotenie výsledkov ( zložitosť súvisiaca s výstupom): ide o opis zložitosti vyplývajúcej z nejasných, náročných a vzájomne konfliktných cieľov, cieľov, požiadaviek a očakávaní.</t>
  </si>
  <si>
    <t>Riziká a príležitosti ( zložitosť súvisiaca s rizikom ): ukazovateľ opisuje zložitosť súvisiacu s rizikovým profilom a úrovňami neistôt projektov a súvisiacich iniciatív.</t>
  </si>
  <si>
    <t>Procesy, metódy, nástroje a techniky ( zložitosť procesu ): ukazovateľ opisuje zložitosť súvisiacu s počtom úloh, predpokladov a obmedzení a ich vzájomnú závislosť, procesy a požiadavky na kvalitu procesov, tímová komunikačná štruktúra, dostupnosť podporných metód, nástrojov a techník.</t>
  </si>
  <si>
    <t>Zdroje vrátane finančných prostriedkov ( zložitosť súvisiaca so vstupmi ): ukazovateľ opisuje zložitosť súvisiacu so získavaním a financovaním potrebných rozpočtov, rôznorodosť alebo nedostatok zdrojov (ľudských a iných ), procesy a činnosti potrebné na riadenie finančných a zdrojových aspektov vrátane obstarávania.</t>
  </si>
  <si>
    <t>Zúčastnené strany a integrácia (zložitosť súvisiaca so stratégiou): ukazovateľ opisuje vplyv formálnej stratégie sponzorských organizácií a noriem, predpisov, neformálnych stratégií a politík, ktoré môžu ovplyvniť projekt. Ďalšie faktory môžu zahŕňať význam výsledkov pre organizáciu; Miera dohody medzi zainteresovanými stranami; Neformálna sila, záujmy a odpor, ktorý obklopuje projekt; akékoľvek zákonné alebo regulačné požiadavky.</t>
  </si>
  <si>
    <t>Kultúrny a sociálny kontext (sociálno-kultúrna zložitosť): ukazovateľ opisuje zložitosť vyplývajúcu z rozvoja sociálnej kultúry. Môžu zahŕňať rozhrania s účastníkmi, zainteresovanými stranami alebo organizáciami z rôznych sociálno-kultúrnych prostredí.</t>
  </si>
  <si>
    <t>Stupeň inovácie a všeobecné podmienky (zložitosť súvisiaca s inováciami): ukazovateľ opisuje zložitosť vyplývajúcu zo stupňa technickej inovácie projektu, programu alebo portfólia. Tento ukazovateľ sa môže zamerať na vzdelávanie a súvisiacu vynaliezavosť potrebnú na inováciu a / alebo na prácu s neznámymi výsledkami, prístupmi, procesmi, nástrojmi a / alebo metódami.</t>
  </si>
  <si>
    <t>Miera koordinácie (zložitosť súvisiaca s autonómiou): ukazovateľ opisuje rozsah autonómie a zodpovednosti, ktorú manažér projektu poskytol alebo preukázal. Zameriava sa na koordináciu, komunikáciu, podporu a ochranu záujmov projektu.</t>
  </si>
  <si>
    <t>Postačuje pre daný stupeň?</t>
  </si>
  <si>
    <t>Jozef Novák</t>
  </si>
  <si>
    <t>Z</t>
  </si>
  <si>
    <t>Hodnotiteľ</t>
  </si>
  <si>
    <t>Záujemca:</t>
  </si>
  <si>
    <t>Hodnotiteľ:</t>
  </si>
  <si>
    <t>Ukazovatele zložitosti a ich čiastkové ukazovatele</t>
  </si>
  <si>
    <t>Stupeň</t>
  </si>
  <si>
    <t>V podstate jasné</t>
  </si>
  <si>
    <t>Skôr jasné</t>
  </si>
  <si>
    <t>Čiastočne jasné</t>
  </si>
  <si>
    <t>Málo jasné</t>
  </si>
  <si>
    <t>Jasnosť prínosov, zámerov, cieľov, požiadaviek, očakávaní a kritérií úspechu</t>
  </si>
  <si>
    <t>Vyplňte svoje meno a dátum vyplnenia. Údaje záujemcu vrátane stupňa certifikácie sú vyplnené automaticky z pracovného listu "ZÁUJEMCA"</t>
  </si>
  <si>
    <t>Inštrukcie na vyplnenie formulára</t>
  </si>
  <si>
    <t>Náročnosť dosiahnutia prínosov, splnenia zámerov, cieľov, požiadaviek, očakávaní a kritérií úspechu.</t>
  </si>
  <si>
    <t>Väčšinou už splnené aj v minulosti</t>
  </si>
  <si>
    <t>Bežné a splnené aj v minulosti</t>
  </si>
  <si>
    <t>Niektoré už splnené aj v minulosti</t>
  </si>
  <si>
    <t>Väčšinou nové a náročné</t>
  </si>
  <si>
    <t>Konfliktnosť prínosov, splnenia zámerov, cieľov, požiadaviek, očakávaní a kritérií úspechu.</t>
  </si>
  <si>
    <t>Viac-menej všetky v súlade</t>
  </si>
  <si>
    <t>Väčšinou zladené</t>
  </si>
  <si>
    <t>Niektoré zladené</t>
  </si>
  <si>
    <t>Väčšinou konfliktné</t>
  </si>
  <si>
    <t>Stálosť predpokladov a obmedzení</t>
  </si>
  <si>
    <t>Viaceré sa menili</t>
  </si>
  <si>
    <t>Niektoré sa menili</t>
  </si>
  <si>
    <t>Takmer všetky sa menili</t>
  </si>
  <si>
    <t>V podstate sa nemenili</t>
  </si>
  <si>
    <t>Jasnosť priorít</t>
  </si>
  <si>
    <t>Stálosť prínosov, splnenia zámerov, cieľov, požiadaviek, očakávaní a kritérií úspechu.</t>
  </si>
  <si>
    <t>Vzájomná závislosť prínosov</t>
  </si>
  <si>
    <t>Veľmi vysoká</t>
  </si>
  <si>
    <t>Vysoká</t>
  </si>
  <si>
    <t>Nízka</t>
  </si>
  <si>
    <t>Veľmi nízka</t>
  </si>
  <si>
    <t>Množstvo zmien v kultúre a správaní, zahrnuté v rozsahu projektu</t>
  </si>
  <si>
    <t>Veľmi malé</t>
  </si>
  <si>
    <t>Malé</t>
  </si>
  <si>
    <t>Významné</t>
  </si>
  <si>
    <t>Primárny cieľ</t>
  </si>
  <si>
    <t>Zložitosť harmonogramu</t>
  </si>
  <si>
    <t>Jednoduché vzťahy, málo obmedzení</t>
  </si>
  <si>
    <t>Jednoduché vzťahy, veľa obmedzení</t>
  </si>
  <si>
    <t>Zložité vzťahy, málo obmedzení</t>
  </si>
  <si>
    <t>Zložité vzťahy, veľa obmedzení</t>
  </si>
  <si>
    <t>Proces uvedenia do prevádzky</t>
  </si>
  <si>
    <t>Jednoduchý</t>
  </si>
  <si>
    <t>Mierne náročný</t>
  </si>
  <si>
    <t>Značne náročný</t>
  </si>
  <si>
    <t>Extrémne náročný</t>
  </si>
  <si>
    <t>Percento úloh s kľúčovými predpokladmi alebo obmedzeniami</t>
  </si>
  <si>
    <t>Požiadavky na podávanie správ o kvalite</t>
  </si>
  <si>
    <t>Úplne voľné</t>
  </si>
  <si>
    <t>Skôr voľné</t>
  </si>
  <si>
    <t>Striktné</t>
  </si>
  <si>
    <t>Veľmi striktné</t>
  </si>
  <si>
    <t>Dostupnosť overených metód, nástrojov a techník</t>
  </si>
  <si>
    <t xml:space="preserve">Vždy </t>
  </si>
  <si>
    <t xml:space="preserve">Väčšinou </t>
  </si>
  <si>
    <t xml:space="preserve">Občas </t>
  </si>
  <si>
    <t>Zriedka</t>
  </si>
  <si>
    <t>Miera samostatnosti projektového manažéra pri riadení projektu</t>
  </si>
  <si>
    <t>Technické procesy</t>
  </si>
  <si>
    <t>Technické metódy</t>
  </si>
  <si>
    <t>Technické nástroje (návrh a implementácia)</t>
  </si>
  <si>
    <t>Zrelosť</t>
  </si>
  <si>
    <t>Rast</t>
  </si>
  <si>
    <t>Uvedenie</t>
  </si>
  <si>
    <t>Výskum</t>
  </si>
  <si>
    <t>Stupeň v životnom cykle produktu</t>
  </si>
  <si>
    <t>Väčšinou dobre známe</t>
  </si>
  <si>
    <t>Mnohé dobre známe</t>
  </si>
  <si>
    <t>Mnohé neznáme</t>
  </si>
  <si>
    <t>Väčšinou neznáme</t>
  </si>
  <si>
    <t>Percento členov tímu, ktorí už predtým spolupracovali s projektovým manažérom</t>
  </si>
  <si>
    <t>Vedenie, tímová práca a rozhodnutia (komplexnosť súvisiaca s tímom): ukazovateľ opisuje požiadavky na riadenie/vedenie ľudí v rámci projektu. Zameriava sa na zložitosť vyplývajúcu zo vzťahu s tímom (tímami) a ich vyspelosťou, a teda vízie, usmernenia a riadenia, ktoré tím vyžaduje, aby zrealizoval projekt.</t>
  </si>
  <si>
    <t>Priemerný počet rokov pôsobenia členov tímu v ich projektových rolách</t>
  </si>
  <si>
    <t>Stupeň dôvery v tíme</t>
  </si>
  <si>
    <t>Veľmi vysoký</t>
  </si>
  <si>
    <t>Vysoký</t>
  </si>
  <si>
    <t>Nízky</t>
  </si>
  <si>
    <t>Veľmi nízky</t>
  </si>
  <si>
    <t>Spôsoby riadenia</t>
  </si>
  <si>
    <t>Väčšinou jasne definované</t>
  </si>
  <si>
    <t>Viaceré jasne definované</t>
  </si>
  <si>
    <t>Niektoré jasne definované</t>
  </si>
  <si>
    <t>Zriedka jasne definované</t>
  </si>
  <si>
    <t>Úroveň spôsobilosti členov tímu</t>
  </si>
  <si>
    <t>Počet rôznych kultúrnych skupín v rámci zúčastnených strán</t>
  </si>
  <si>
    <t>Počet rôznych kultúrnych skupín v projektovom tíme</t>
  </si>
  <si>
    <t>Percento ľudí v projektovom tíme pracujúcich na plný úväzok</t>
  </si>
  <si>
    <t>Percento ľudí v projektovom tíme, nachádzajúcich sa v rovnakej lokácii s PM</t>
  </si>
  <si>
    <t>Pod 50%</t>
  </si>
  <si>
    <t>Pod 1</t>
  </si>
  <si>
    <t>Počet časových zón aktívnych zúčastnených strán projektu</t>
  </si>
  <si>
    <t>Rozdiel v hodinách medzi časovými zónami aktívnych zúčastnených strán projektu</t>
  </si>
  <si>
    <t>Počet lokácií členov tímu vzdialených viac ako 2 hodiny cesty (autom)</t>
  </si>
  <si>
    <t>Počet materinských jazykov členov tímu</t>
  </si>
  <si>
    <t>Počet jazykov používaných vo formálnej projektovej komunikácii</t>
  </si>
  <si>
    <t>Vplyv projektu na prevádzku (trvalej) organizácie</t>
  </si>
  <si>
    <t>Veľmi veľký</t>
  </si>
  <si>
    <t>Veľký</t>
  </si>
  <si>
    <t>Malý</t>
  </si>
  <si>
    <t>Veľmi malý</t>
  </si>
  <si>
    <t>Počet podobných projektov, ktoré organizácia úspešne zrealizovala</t>
  </si>
  <si>
    <t>Mnoho</t>
  </si>
  <si>
    <t>Niekoľko</t>
  </si>
  <si>
    <t>Málo</t>
  </si>
  <si>
    <t>Žiadny</t>
  </si>
  <si>
    <t>Schválenie neplánovaných požiadaviek</t>
  </si>
  <si>
    <t>Častejšie schválené</t>
  </si>
  <si>
    <t>Väčšinou schválené</t>
  </si>
  <si>
    <t>Občas schválené</t>
  </si>
  <si>
    <t>Zriedka schválené</t>
  </si>
  <si>
    <t>Schválenie plánovaných požiadaviek</t>
  </si>
  <si>
    <t>Prepojenie projektu s riadiacimi procesmi organizácie</t>
  </si>
  <si>
    <t>Jasne definované</t>
  </si>
  <si>
    <t>Čiastočne definované</t>
  </si>
  <si>
    <t>Prepojenie projektu so štruktúrou organizácie</t>
  </si>
  <si>
    <t>Prepojenie projektu so systémami organizácie</t>
  </si>
  <si>
    <t>Prepojenie projektu na reporting v organizácii</t>
  </si>
  <si>
    <t>Veľmi nízka (1)</t>
  </si>
  <si>
    <t>Nízka
(2)</t>
  </si>
  <si>
    <t>Vysoká 
(3)</t>
  </si>
  <si>
    <t>Veľmi vysoká (4)</t>
  </si>
  <si>
    <t>Kritériá zložitosti</t>
  </si>
  <si>
    <t>Veľmi nízka = 1; Nízka = 2; Vysoká = 3; Veľmi vysoká = 4</t>
  </si>
  <si>
    <t>Legislatívne a regulatívne obmedzenia</t>
  </si>
  <si>
    <t>Žiadne</t>
  </si>
  <si>
    <t>Viaceré</t>
  </si>
  <si>
    <t>Mnohé</t>
  </si>
  <si>
    <t>Vzťah projektového manažéra k hlavným zúčastneným stranám</t>
  </si>
  <si>
    <t>Srdečný</t>
  </si>
  <si>
    <t>Chladný</t>
  </si>
  <si>
    <t>Napätý</t>
  </si>
  <si>
    <t>Pozitívny</t>
  </si>
  <si>
    <t>Stotožnenie sa zúčastnených strán s prínosmi</t>
  </si>
  <si>
    <t>Veľmi silné</t>
  </si>
  <si>
    <t>Silné</t>
  </si>
  <si>
    <t>Slabé</t>
  </si>
  <si>
    <t>Veľmi slabé</t>
  </si>
  <si>
    <t>Stupeň záujmu verejnosti o projekt</t>
  </si>
  <si>
    <t>Žiadny alebo minimálny</t>
  </si>
  <si>
    <t>Lokálny</t>
  </si>
  <si>
    <t>Regionálny</t>
  </si>
  <si>
    <t>Celoštátny</t>
  </si>
  <si>
    <t>Interné</t>
  </si>
  <si>
    <t>Väčšinou interné</t>
  </si>
  <si>
    <t>Väčšinou externé</t>
  </si>
  <si>
    <t>Externé</t>
  </si>
  <si>
    <t>Zúčastnené strany z pohľadu organizácie</t>
  </si>
  <si>
    <t>Niekoľko zmien</t>
  </si>
  <si>
    <t>Mnoho zmien</t>
  </si>
  <si>
    <t>Neustále zmeny</t>
  </si>
  <si>
    <t>Minimum zmien</t>
  </si>
  <si>
    <t>Stálosť zúčastnených strán/skupín</t>
  </si>
  <si>
    <t>Počet jasne definovaných skupín zúčastnených strán</t>
  </si>
  <si>
    <t>Počet jasne definovaných aktívnych zúčastnených strán</t>
  </si>
  <si>
    <t>Percento rizík projektu, vyžadujúcich okamžitú reakciu</t>
  </si>
  <si>
    <t>Percento rizík projektu, vyplývajúcich z náhodných faktorov (aleatórnych rzík)</t>
  </si>
  <si>
    <t>Percento rizík projektu s overenou spoľahlivou odozvou</t>
  </si>
  <si>
    <t>Percento rizík projektu s významným dopadom</t>
  </si>
  <si>
    <t>Percento rizík projektu s vysokou pravdepodobnosťou nastatia</t>
  </si>
  <si>
    <t>Percento odoziev na riziká obsiahnuté v pláne riešeniamimoriadnych situácií (contingency)</t>
  </si>
  <si>
    <t>Percento odoziev na riziká v priamej pôsobnosri projektového manažéra</t>
  </si>
  <si>
    <t>Miera kontroly projektového manažéra nad obstarávaním</t>
  </si>
  <si>
    <t>Úplná</t>
  </si>
  <si>
    <t>Značná</t>
  </si>
  <si>
    <t>Čiastočná</t>
  </si>
  <si>
    <t>Malá</t>
  </si>
  <si>
    <t>Miera dôvery v odhad nákladov a trvania úloh</t>
  </si>
  <si>
    <t>Pravdepodobnosť splnenia termínov</t>
  </si>
  <si>
    <t>Veľkosť projektu v porovnaní s bežnými projektami organizácie</t>
  </si>
  <si>
    <t>Stredná</t>
  </si>
  <si>
    <t>Veľká</t>
  </si>
  <si>
    <t>Jedinečná</t>
  </si>
  <si>
    <t>Počet rôznych technických disciplín v projekte</t>
  </si>
  <si>
    <t>Počet zúčastnených nezávislých organizačných jednotiek (napr. divízií/oddelení)</t>
  </si>
  <si>
    <t>Dostupnosť prostriedkov okrem ľudských</t>
  </si>
  <si>
    <t>Takmer vždy dostupné</t>
  </si>
  <si>
    <t>Spravidla dostupné</t>
  </si>
  <si>
    <t>Občas dostupné</t>
  </si>
  <si>
    <t>Zriedka dostupné</t>
  </si>
  <si>
    <t>Dostupnosť kvalifikovaných ľudských zdrojov</t>
  </si>
  <si>
    <t>Dostupnosť financií na úrovni projektu</t>
  </si>
  <si>
    <t>Kliknutím vľavo na + alebo - zobrazíte, alebo skryjete čiastkové ukazovatele</t>
  </si>
  <si>
    <t>Zaokrúhlený priemer čiastkových ukazovateľov</t>
  </si>
  <si>
    <t>a</t>
  </si>
  <si>
    <t>b</t>
  </si>
  <si>
    <t>d</t>
  </si>
  <si>
    <t>e</t>
  </si>
  <si>
    <t>f</t>
  </si>
  <si>
    <t>g</t>
  </si>
  <si>
    <t>h</t>
  </si>
  <si>
    <t>i</t>
  </si>
  <si>
    <t>j</t>
  </si>
  <si>
    <t>c</t>
  </si>
  <si>
    <t>Záujemca, stupne C,B,A</t>
  </si>
  <si>
    <t>Vzťahy so stálymi organizáciami (zložitosť súvisiaca s organizáciou):  ukazovateľ opisuje množstvo a vzájomný vzťah medzi rozhraniami projektu, programu alebo portfólia so systémami, štruktúrami, podávaním správ a rozhodovacími procesmi organizácie.</t>
  </si>
  <si>
    <t>Pre lepšie určenie jednotlivých ukazovateľov môžu záujemcovi pomôcť "čiastkové ukazovatele", ktoré bližšie špecifikujú 10 (hlavných) ukazovateľov</t>
  </si>
  <si>
    <t>Celková zložitosť projektu:</t>
  </si>
  <si>
    <t>Požadovaná zložitosť projektu:</t>
  </si>
  <si>
    <r>
      <t xml:space="preserve">2.  Inštrukcie pre </t>
    </r>
    <r>
      <rPr>
        <b/>
        <sz val="10"/>
        <color rgb="FFFF0000"/>
        <rFont val="Arial"/>
        <family val="2"/>
        <charset val="238"/>
      </rPr>
      <t>záujemcov</t>
    </r>
    <r>
      <rPr>
        <b/>
        <sz val="10"/>
        <color theme="1"/>
        <rFont val="Arial"/>
        <family val="2"/>
        <charset val="238"/>
      </rPr>
      <t xml:space="preserve"> - pracovný list "ZÁUJEMCA"</t>
    </r>
  </si>
  <si>
    <r>
      <t xml:space="preserve">3.  Inštrukcie pre </t>
    </r>
    <r>
      <rPr>
        <b/>
        <sz val="10"/>
        <color rgb="FFFF0000"/>
        <rFont val="Arial"/>
        <family val="2"/>
        <charset val="238"/>
      </rPr>
      <t>hodnotiteľov</t>
    </r>
    <r>
      <rPr>
        <b/>
        <sz val="10"/>
        <color theme="1"/>
        <rFont val="Arial"/>
        <family val="2"/>
        <charset val="238"/>
      </rPr>
      <t xml:space="preserve"> - pracovný list "HODNOTITEĽ"</t>
    </r>
  </si>
  <si>
    <t>Hodnoty čiastkových ukazovateľov v pracovnom liste ZÁUJEMCA môžete použiť ako doplňujúcu informáciu (ak ich záujemca zadal)</t>
  </si>
  <si>
    <r>
      <t>V pracovnom liste "HODNOTITEĽ" sú predvyplnené hodnoty hlavných ukazovateľov zadané záujemcom v pracovnom liste "ZÁUJEMCA" (v stĺpci "</t>
    </r>
    <r>
      <rPr>
        <i/>
        <sz val="10"/>
        <color theme="1"/>
        <rFont val="Arial"/>
        <family val="2"/>
        <charset val="238"/>
      </rPr>
      <t>Z"</t>
    </r>
    <r>
      <rPr>
        <sz val="10"/>
        <color theme="1"/>
        <rFont val="Arial"/>
        <family val="2"/>
        <charset val="238"/>
      </rPr>
      <t xml:space="preserve"> pod každým projektom). Hodnotiteľ má však možnosť zadať pre niektoré ukazovatele svoje vlastné hodnoty (v stĺpci "H" pod každým projektom). Na základe nich sa vypočítajú upravené celkové hodnoty projektov naspodu pracovného listu. Hodnotiteľ má tiež možnosť zadať svoje poznámky k jednotlivým ukazovateľom.
Ukážku vyplnenia nájdete v pracovnom liste "UKÁŽKA-HODNOTITEĽ"</t>
    </r>
  </si>
  <si>
    <r>
      <t xml:space="preserve">Zložitosť každého projektu sa určuje prostredníctvom 10 hlavných ukazovateľov. Ich presný opis je uvedený v príslušných pracovných listoch tohto formulára.
</t>
    </r>
    <r>
      <rPr>
        <b/>
        <sz val="10"/>
        <color theme="1"/>
        <rFont val="Arial"/>
        <family val="2"/>
        <charset val="238"/>
      </rPr>
      <t>Požadovaná minimálna zložitosť projektov pre jednotlivé certifikačné stupne je nasledovná: 3,2 pre A, 2,5 pre B a 1,6 pre C.</t>
    </r>
  </si>
  <si>
    <t>&gt;75%</t>
  </si>
  <si>
    <t>Požadovaná minimálna zložitosť projektu:</t>
  </si>
  <si>
    <t>Kliknutím vľavo na + alebo - zobrazíte, alebo skryjete čiastkové ukazovatele (ich vyplnenie nie je povinné)</t>
  </si>
  <si>
    <t>Miera samostatnosti projektového manažéra pri obhajovaní projektu</t>
  </si>
  <si>
    <t>Miera samostatnosti projektového manažéra pri podporovaní projektu</t>
  </si>
  <si>
    <t>76-90%</t>
  </si>
  <si>
    <t>91-100%</t>
  </si>
  <si>
    <t>41-75%</t>
  </si>
  <si>
    <t>51-75%</t>
  </si>
  <si>
    <t>26-50%</t>
  </si>
  <si>
    <t>76-100%</t>
  </si>
  <si>
    <t>21+</t>
  </si>
  <si>
    <t>Priemerný počet členov tímu počas projektu</t>
  </si>
  <si>
    <t>do 5</t>
  </si>
  <si>
    <t>6-10</t>
  </si>
  <si>
    <t>Nad 50</t>
  </si>
  <si>
    <t>11-50</t>
  </si>
  <si>
    <t>Uchádzač:</t>
  </si>
  <si>
    <t>Rola uchádzača</t>
  </si>
  <si>
    <t>PM</t>
  </si>
  <si>
    <t>Všeobecná prax</t>
  </si>
  <si>
    <t>Legenda:</t>
  </si>
  <si>
    <t>C</t>
  </si>
  <si>
    <t xml:space="preserve"> </t>
  </si>
  <si>
    <t>A</t>
  </si>
  <si>
    <t>Stupeň IPMA</t>
  </si>
  <si>
    <t xml:space="preserve">Zložitosť projektu </t>
  </si>
  <si>
    <t>Všeobecná prax v mesiacoch</t>
  </si>
  <si>
    <t>Vyhodnocované obdobie pre prax v posledných mesiacoch</t>
  </si>
  <si>
    <t>Všeobecná prax vo vyhodnocovanom období v mesiacoch</t>
  </si>
  <si>
    <t>Prax v projektoch so zložitosťou</t>
  </si>
  <si>
    <t>Prax ako projekt manažér projektov s požadovanou zložitosťou</t>
  </si>
  <si>
    <t>Prax ako projekt manažér 
- s požadovanou zložitosťou 
- vo vyhodnocovanom období v mesiacoch</t>
  </si>
  <si>
    <t>PM projektov so zložitosťou 1,6 alebo zástupca PM so zložitosťou projektu minimálne 2,5</t>
  </si>
  <si>
    <t>PM veľmi zložitých projektov, so zložitosťou minimálne 3,2</t>
  </si>
  <si>
    <t>PM projektov so zložitosťou 2,5 alebo zástupca PM projektov so zložitosťou minimálne 3,2</t>
  </si>
  <si>
    <t>Určenie zložitosti 
projektov pre Certifikáciu</t>
  </si>
  <si>
    <t>Dĺžka praxe</t>
  </si>
  <si>
    <t>Pre kontrolu výpočtu dĺžky praxe si uchádzač môže vyplniť "POMOCNY VYPOCET DLZKY PRAXE"
Ukážku vyplnenia nájdete v pracovnom liste "UKAZKA VYPOCTU DLZKY PRAXE"</t>
  </si>
  <si>
    <t>ZZ</t>
  </si>
  <si>
    <t>XY</t>
  </si>
  <si>
    <t>Celkové hodnotenie praxe:</t>
  </si>
  <si>
    <t>Hodnotenie praxe PM:</t>
  </si>
  <si>
    <t>Hdnotené roky praxe</t>
  </si>
  <si>
    <t>predĺžený</t>
  </si>
  <si>
    <t>HODNOTITEL
Vyhodnotenie praxe</t>
  </si>
  <si>
    <t>V pracovnom liste "HODNOTITEĽ Vyhodnotenie praxe "  sú predvyplnené Názvy projektov zadané záujemcom v pracovnom liste "POMOCNÝ VÝPOČET DĹŽKY PRAXE". Hodnotiteľ vyplní pracovný list podľa vyhodotenia dokladovania praxe v prílohách k objednávke uchádzača.
Ukážku vyplnenia nájdete v pracovnom liste "UKÁŽKA VÝPOČTU DĹŽKY PRAXE"</t>
  </si>
  <si>
    <t>Projekt 1</t>
  </si>
  <si>
    <t>Projekt 2</t>
  </si>
  <si>
    <t>Projekt 3</t>
  </si>
  <si>
    <t>Projekt 4</t>
  </si>
  <si>
    <t>Projekt 5</t>
  </si>
  <si>
    <t>Projekt 6</t>
  </si>
  <si>
    <t>Projekt 7</t>
  </si>
  <si>
    <t>Projekt 8</t>
  </si>
  <si>
    <t>Projekt 9</t>
  </si>
  <si>
    <t>Projekt 10</t>
  </si>
  <si>
    <t>Projekt 11</t>
  </si>
  <si>
    <t>Ferdinand Hodnotiaci</t>
  </si>
  <si>
    <t>Stupeň IPMA:</t>
  </si>
  <si>
    <t>Časový rozsah:</t>
  </si>
  <si>
    <t>1,6;    2,5;    3,2</t>
  </si>
  <si>
    <t>Referenčný počet</t>
  </si>
  <si>
    <t>Percento odoziev na riziká obsiahnuté v pláne riešenia mimoriadnych situácií (contingency)</t>
  </si>
  <si>
    <t>Názov projektu ( nie je povinné vypisovať)</t>
  </si>
  <si>
    <t>Projekt č. zo zoznamu projektov</t>
  </si>
  <si>
    <r>
      <t xml:space="preserve">Vyplňte všetky hlavné ukazovatele zložitosti (v stupnici 1-4) v stĺpcoch pre každý projekt, uvedený vo Vašej </t>
    </r>
    <r>
      <rPr>
        <i/>
        <sz val="10"/>
        <color theme="1"/>
        <rFont val="Arial"/>
        <family val="2"/>
        <charset val="238"/>
      </rPr>
      <t>Súhrnnej správe - zozname projektov</t>
    </r>
    <r>
      <rPr>
        <sz val="10"/>
        <color theme="1"/>
        <rFont val="Arial"/>
        <family val="2"/>
      </rPr>
      <t xml:space="preserve">, ktorý je súčasťou vašej prihlášky do certifikácie. 
Podľa uváženia môžete vyplniť čiastkové ukazovatele (a ich priemerom získať automaticky hodnotu hlavného ukazovateľa), alebo vyplniť priamo hodnoty hlavných ukazovateľov (prepísaním príslušnej bunky). Využiť čiastkové ukazovatele odporúčame najmä pri zložitejších projektoch. Nie je pritom nutné vyplniť všetky čiastkové ukazovatele - tie, kde hodnotu nepoznáte, alebo nie sú pre daný projekt relevantné, nechajte nevyplnené.
Naspodu pracovného listu sa na základe zadaných hodnôt vypočíta hodnota celkovej zložitosti projektu (ako priemer hlavných ukazovateľov) a zároveň informácia, či zadaná zložitosť projektu postačuje pre daný certifkačný stupeň.
Celkovú hodnotu zložitosti pre každý projekt uveďte aj v </t>
    </r>
    <r>
      <rPr>
        <i/>
        <sz val="10"/>
        <color theme="1"/>
        <rFont val="Arial"/>
        <family val="2"/>
        <charset val="238"/>
      </rPr>
      <t>Súhrnnej správe - zozname projektov</t>
    </r>
    <r>
      <rPr>
        <sz val="10"/>
        <color theme="1"/>
        <rFont val="Arial"/>
        <family val="2"/>
      </rPr>
      <t xml:space="preserve"> v stĺpci </t>
    </r>
    <r>
      <rPr>
        <i/>
        <sz val="10"/>
        <color theme="1"/>
        <rFont val="Arial"/>
        <family val="2"/>
        <charset val="238"/>
      </rPr>
      <t xml:space="preserve">Koeficient zložitosti </t>
    </r>
    <r>
      <rPr>
        <sz val="10"/>
        <color theme="1"/>
        <rFont val="Arial"/>
        <family val="2"/>
        <charset val="238"/>
      </rPr>
      <t>(koeficienty v oboch formulároch sa musia zhodovať).</t>
    </r>
    <r>
      <rPr>
        <sz val="10"/>
        <color theme="1"/>
        <rFont val="Arial"/>
        <family val="2"/>
      </rPr>
      <t xml:space="preserve">
</t>
    </r>
    <r>
      <rPr>
        <b/>
        <sz val="10"/>
        <color theme="1"/>
        <rFont val="Arial"/>
        <family val="2"/>
        <charset val="238"/>
      </rPr>
      <t xml:space="preserve">Aby bol projekt započítaný do odbornej praxe, musí byť jeho zložitosť rovnaká alebo väčšia ako je </t>
    </r>
    <r>
      <rPr>
        <b/>
        <sz val="10"/>
        <rFont val="Arial"/>
        <family val="2"/>
        <charset val="238"/>
      </rPr>
      <t>minimálna zložitosť, požadovaná pre príslušný certifikačný stupeň.</t>
    </r>
    <r>
      <rPr>
        <sz val="10"/>
        <color theme="1"/>
        <rFont val="Arial"/>
        <family val="2"/>
      </rPr>
      <t xml:space="preserve">
Ukážku vyplnenia nájdete v pracovnom liste "UKÁŽKA-ZÁUJEMCA"</t>
    </r>
  </si>
  <si>
    <r>
      <t xml:space="preserve">Tento formulár je určený pre záujemcov o certifikáciu aj pre hodnotiteľov na stanovenie zložitosti projektov v odbornej praxi záujemcu.
</t>
    </r>
    <r>
      <rPr>
        <b/>
        <sz val="10"/>
        <color theme="1"/>
        <rFont val="Arial"/>
        <family val="2"/>
        <charset val="238"/>
      </rPr>
      <t>Záujemca vypĺňa list ZÁUJEMCA</t>
    </r>
    <r>
      <rPr>
        <sz val="10"/>
        <color theme="1"/>
        <rFont val="Arial"/>
        <family val="2"/>
        <charset val="238"/>
      </rPr>
      <t xml:space="preserve">. SPPR doporučuje vyplniť  list </t>
    </r>
    <r>
      <rPr>
        <b/>
        <sz val="10"/>
        <color theme="1"/>
        <rFont val="Arial"/>
        <family val="2"/>
        <charset val="238"/>
      </rPr>
      <t xml:space="preserve">POMOCNY VYPOCET DLZKY PRAXE </t>
    </r>
    <r>
      <rPr>
        <sz val="10"/>
        <color theme="1"/>
        <rFont val="Arial"/>
        <family val="2"/>
        <charset val="238"/>
      </rPr>
      <t xml:space="preserve">pre vlastnú kontrolu predkladaných podkladov, čím je možné predísť poplatku za doplnenie pokladov.
</t>
    </r>
    <r>
      <rPr>
        <b/>
        <sz val="10"/>
        <color theme="1"/>
        <rFont val="Arial"/>
        <family val="2"/>
        <charset val="238"/>
      </rPr>
      <t>Hodnotiteľ vypĺňa listy HODNOTITEĽ a HODNOTITEĽ Vyhodnotenie praxe.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</si>
</sst>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0"/>
    <numFmt numFmtId="165" formatCode="dd/mm/yyyy;@"/>
    <numFmt numFmtId="166" formatCode="yyyy/mm/dd;@"/>
    <numFmt numFmtId="167" formatCode="[$-41B]d/mmm/yyyy;@"/>
    <numFmt numFmtId="168" formatCode="d/mm/yyyy;@"/>
    <numFmt numFmtId="169" formatCode="mm/yyyy"/>
  </numFmts>
  <fonts count="51" x14ac:knownFonts="1">
    <font>
      <sz val="10"/>
      <color theme="1"/>
      <name val="Calibri"/>
      <family val="2"/>
    </font>
    <font>
      <sz val="10"/>
      <color theme="1"/>
      <name val="Calibri"/>
      <family val="2"/>
    </font>
    <font>
      <sz val="11"/>
      <color theme="1"/>
      <name val="Arial"/>
      <family val="2"/>
      <charset val="238"/>
    </font>
    <font>
      <i/>
      <sz val="11"/>
      <color theme="1"/>
      <name val="Arial"/>
      <family val="2"/>
      <charset val="238"/>
    </font>
    <font>
      <b/>
      <sz val="16"/>
      <name val="Arial"/>
      <family val="2"/>
      <charset val="238"/>
    </font>
    <font>
      <b/>
      <sz val="14"/>
      <name val="Arial"/>
      <family val="2"/>
      <charset val="238"/>
    </font>
    <font>
      <u/>
      <sz val="10"/>
      <color theme="10"/>
      <name val="Calibri"/>
      <family val="2"/>
    </font>
    <font>
      <u/>
      <sz val="10"/>
      <color theme="11"/>
      <name val="Calibri"/>
      <family val="2"/>
    </font>
    <font>
      <b/>
      <sz val="18"/>
      <name val="Arial"/>
      <family val="2"/>
      <charset val="238"/>
    </font>
    <font>
      <b/>
      <sz val="10"/>
      <color theme="1"/>
      <name val="Arial"/>
      <family val="2"/>
      <charset val="238"/>
    </font>
    <font>
      <sz val="8"/>
      <name val="Calibri"/>
      <family val="2"/>
    </font>
    <font>
      <sz val="10"/>
      <color theme="1"/>
      <name val="Cambria"/>
      <family val="1"/>
      <charset val="238"/>
      <scheme val="minor"/>
    </font>
    <font>
      <sz val="12"/>
      <color theme="1"/>
      <name val="Cambria"/>
      <family val="2"/>
      <scheme val="minor"/>
    </font>
    <font>
      <u/>
      <sz val="12"/>
      <color theme="10"/>
      <name val="Cambria"/>
      <family val="2"/>
      <scheme val="minor"/>
    </font>
    <font>
      <sz val="10"/>
      <name val="Verdana"/>
      <family val="2"/>
      <charset val="238"/>
    </font>
    <font>
      <sz val="10"/>
      <color theme="1"/>
      <name val="Arial"/>
      <family val="2"/>
      <charset val="238"/>
    </font>
    <font>
      <sz val="9"/>
      <color theme="1"/>
      <name val="Arial"/>
      <family val="2"/>
      <charset val="238"/>
    </font>
    <font>
      <sz val="10"/>
      <color theme="2"/>
      <name val="Arial"/>
      <family val="2"/>
      <charset val="238"/>
    </font>
    <font>
      <sz val="11"/>
      <color theme="2"/>
      <name val="Arial"/>
      <family val="2"/>
      <charset val="238"/>
    </font>
    <font>
      <sz val="9"/>
      <color theme="1"/>
      <name val="Cambria"/>
      <family val="1"/>
      <charset val="238"/>
      <scheme val="minor"/>
    </font>
    <font>
      <b/>
      <i/>
      <sz val="14"/>
      <color theme="3"/>
      <name val="Arial"/>
      <family val="2"/>
      <charset val="238"/>
    </font>
    <font>
      <b/>
      <sz val="8"/>
      <color theme="1"/>
      <name val="Calibri"/>
      <family val="2"/>
      <charset val="238"/>
      <scheme val="major"/>
    </font>
    <font>
      <sz val="10"/>
      <color theme="1"/>
      <name val="Times New Roman"/>
      <family val="1"/>
      <charset val="238"/>
    </font>
    <font>
      <sz val="10"/>
      <name val="Arial"/>
      <family val="2"/>
      <charset val="238"/>
    </font>
    <font>
      <sz val="10"/>
      <color rgb="FFFF0000"/>
      <name val="Arial"/>
      <family val="2"/>
      <charset val="238"/>
    </font>
    <font>
      <sz val="10"/>
      <color theme="1"/>
      <name val="Arial"/>
      <family val="2"/>
    </font>
    <font>
      <i/>
      <sz val="10"/>
      <color theme="1"/>
      <name val="Arial"/>
      <family val="2"/>
      <charset val="238"/>
    </font>
    <font>
      <i/>
      <sz val="10"/>
      <color rgb="FFC00000"/>
      <name val="Arial"/>
      <family val="2"/>
      <charset val="238"/>
    </font>
    <font>
      <b/>
      <sz val="11"/>
      <color theme="1"/>
      <name val="Arial"/>
      <family val="2"/>
      <charset val="238"/>
    </font>
    <font>
      <sz val="11"/>
      <color theme="1"/>
      <name val="Calibri"/>
      <family val="2"/>
    </font>
    <font>
      <sz val="12"/>
      <color theme="2"/>
      <name val="Calibri"/>
      <family val="2"/>
      <charset val="238"/>
    </font>
    <font>
      <sz val="14"/>
      <color theme="2"/>
      <name val="Calibri"/>
      <family val="2"/>
      <charset val="238"/>
    </font>
    <font>
      <b/>
      <sz val="10"/>
      <name val="Arial"/>
      <family val="2"/>
      <charset val="238"/>
    </font>
    <font>
      <b/>
      <sz val="10"/>
      <color rgb="FFFF0000"/>
      <name val="Arial"/>
      <family val="2"/>
      <charset val="238"/>
    </font>
    <font>
      <i/>
      <sz val="8"/>
      <color rgb="FFC00000"/>
      <name val="Arial"/>
      <family val="2"/>
      <charset val="238"/>
    </font>
    <font>
      <sz val="8"/>
      <color theme="1"/>
      <name val="Calibri"/>
      <family val="2"/>
    </font>
    <font>
      <sz val="9"/>
      <name val="Arial"/>
      <family val="2"/>
      <charset val="238"/>
    </font>
    <font>
      <b/>
      <sz val="11"/>
      <name val="Arial"/>
      <family val="2"/>
      <charset val="238"/>
    </font>
    <font>
      <sz val="11"/>
      <name val="Arial"/>
      <family val="2"/>
      <charset val="238"/>
    </font>
    <font>
      <sz val="12"/>
      <name val="Arial"/>
      <family val="2"/>
      <charset val="238"/>
    </font>
    <font>
      <b/>
      <sz val="11"/>
      <name val="Calibri"/>
      <family val="2"/>
      <charset val="238"/>
    </font>
    <font>
      <b/>
      <sz val="10"/>
      <name val="Verdana"/>
      <family val="2"/>
      <charset val="238"/>
    </font>
    <font>
      <b/>
      <sz val="10"/>
      <color theme="1"/>
      <name val="Calibri"/>
      <family val="2"/>
      <charset val="238"/>
    </font>
    <font>
      <b/>
      <sz val="9"/>
      <name val="Arial"/>
      <family val="2"/>
      <charset val="238"/>
    </font>
    <font>
      <b/>
      <sz val="11"/>
      <color rgb="FFFF0000"/>
      <name val="Arial"/>
      <family val="2"/>
      <charset val="238"/>
    </font>
    <font>
      <b/>
      <sz val="14"/>
      <color rgb="FFFF0000"/>
      <name val="Arial"/>
      <family val="2"/>
      <charset val="238"/>
    </font>
    <font>
      <b/>
      <sz val="10"/>
      <color rgb="FF0070C0"/>
      <name val="Arial"/>
      <family val="2"/>
      <charset val="238"/>
    </font>
    <font>
      <b/>
      <sz val="10"/>
      <name val="Verdana"/>
      <family val="2"/>
    </font>
    <font>
      <sz val="9"/>
      <color indexed="81"/>
      <name val="Segoe UI"/>
      <family val="2"/>
      <charset val="238"/>
    </font>
    <font>
      <b/>
      <sz val="9"/>
      <color indexed="81"/>
      <name val="Segoe UI"/>
      <family val="2"/>
      <charset val="238"/>
    </font>
    <font>
      <sz val="10"/>
      <color rgb="FF00B050"/>
      <name val="Arial"/>
      <family val="2"/>
      <charset val="238"/>
    </font>
  </fonts>
  <fills count="11">
    <fill>
      <patternFill patternType="none"/>
    </fill>
    <fill>
      <patternFill patternType="gray125"/>
    </fill>
    <fill>
      <patternFill patternType="solid">
        <fgColor theme="5"/>
        <bgColor indexed="64"/>
      </patternFill>
    </fill>
    <fill>
      <patternFill patternType="solid">
        <fgColor theme="0" tint="-4.9989318521683403E-2"/>
        <bgColor indexed="64"/>
      </patternFill>
    </fill>
    <fill>
      <patternFill patternType="solid">
        <fgColor theme="6"/>
        <bgColor indexed="64"/>
      </patternFill>
    </fill>
    <fill>
      <patternFill patternType="solid">
        <fgColor theme="7"/>
        <bgColor indexed="64"/>
      </patternFill>
    </fill>
    <fill>
      <patternFill patternType="solid">
        <fgColor theme="5" tint="-9.9978637043366805E-2"/>
        <bgColor indexed="64"/>
      </patternFill>
    </fill>
    <fill>
      <patternFill patternType="solid">
        <fgColor rgb="FFB8B2A4"/>
        <bgColor indexed="64"/>
      </patternFill>
    </fill>
    <fill>
      <patternFill patternType="solid">
        <fgColor rgb="FFFFFF00"/>
        <bgColor indexed="64"/>
      </patternFill>
    </fill>
    <fill>
      <patternFill patternType="solid">
        <fgColor theme="0"/>
        <bgColor indexed="64"/>
      </patternFill>
    </fill>
    <fill>
      <patternFill patternType="solid">
        <fgColor theme="3" tint="0.79998168889431442"/>
        <bgColor indexed="64"/>
      </patternFill>
    </fill>
  </fills>
  <borders count="54">
    <border>
      <left/>
      <right/>
      <top/>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diagonal/>
    </border>
    <border>
      <left style="hair">
        <color auto="1"/>
      </left>
      <right style="hair">
        <color auto="1"/>
      </right>
      <top/>
      <bottom style="hair">
        <color auto="1"/>
      </bottom>
      <diagonal/>
    </border>
    <border>
      <left style="hair">
        <color auto="1"/>
      </left>
      <right/>
      <top style="hair">
        <color auto="1"/>
      </top>
      <bottom/>
      <diagonal/>
    </border>
    <border>
      <left style="hair">
        <color auto="1"/>
      </left>
      <right/>
      <top/>
      <bottom style="hair">
        <color auto="1"/>
      </bottom>
      <diagonal/>
    </border>
    <border>
      <left/>
      <right style="hair">
        <color auto="1"/>
      </right>
      <top/>
      <bottom style="hair">
        <color auto="1"/>
      </bottom>
      <diagonal/>
    </border>
    <border>
      <left/>
      <right/>
      <top/>
      <bottom style="hair">
        <color auto="1"/>
      </bottom>
      <diagonal/>
    </border>
    <border>
      <left style="hair">
        <color auto="1"/>
      </left>
      <right/>
      <top/>
      <bottom/>
      <diagonal/>
    </border>
    <border>
      <left/>
      <right/>
      <top style="hair">
        <color auto="1"/>
      </top>
      <bottom/>
      <diagonal/>
    </border>
    <border>
      <left style="dotted">
        <color auto="1"/>
      </left>
      <right style="dotted">
        <color auto="1"/>
      </right>
      <top style="dotted">
        <color auto="1"/>
      </top>
      <bottom style="dotted">
        <color auto="1"/>
      </bottom>
      <diagonal/>
    </border>
    <border>
      <left style="dotted">
        <color auto="1"/>
      </left>
      <right/>
      <top style="dotted">
        <color auto="1"/>
      </top>
      <bottom style="dotted">
        <color auto="1"/>
      </bottom>
      <diagonal/>
    </border>
    <border>
      <left/>
      <right/>
      <top style="dotted">
        <color auto="1"/>
      </top>
      <bottom style="dotted">
        <color auto="1"/>
      </bottom>
      <diagonal/>
    </border>
    <border>
      <left/>
      <right style="dotted">
        <color auto="1"/>
      </right>
      <top style="dotted">
        <color auto="1"/>
      </top>
      <bottom style="dotted">
        <color auto="1"/>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332">
    <xf numFmtId="0" fontId="0" fillId="0" borderId="0"/>
    <xf numFmtId="0" fontId="2" fillId="0" borderId="0">
      <alignment horizontal="left" vertical="center"/>
    </xf>
    <xf numFmtId="0" fontId="6" fillId="0" borderId="0" applyNumberFormat="0" applyFill="0" applyBorder="0" applyAlignment="0" applyProtection="0"/>
    <xf numFmtId="0" fontId="7" fillId="0" borderId="0" applyNumberFormat="0" applyFill="0" applyBorder="0" applyAlignment="0" applyProtection="0"/>
    <xf numFmtId="0" fontId="8" fillId="0" borderId="0">
      <alignment horizontal="center" vertical="center" wrapText="1"/>
    </xf>
    <xf numFmtId="0" fontId="4" fillId="0" borderId="0">
      <alignment vertical="center"/>
    </xf>
    <xf numFmtId="0" fontId="5" fillId="0" borderId="0">
      <alignment vertical="center"/>
    </xf>
    <xf numFmtId="0" fontId="3" fillId="0" borderId="0">
      <alignment horizontal="justify" vertical="center"/>
    </xf>
    <xf numFmtId="0" fontId="9" fillId="0" borderId="0">
      <alignment horizontal="center" vertical="center"/>
    </xf>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12" fillId="0" borderId="0"/>
    <xf numFmtId="0" fontId="13" fillId="0" borderId="0" applyNumberFormat="0" applyFill="0" applyBorder="0" applyAlignment="0" applyProtection="0"/>
    <xf numFmtId="0" fontId="14" fillId="0" borderId="0"/>
    <xf numFmtId="0" fontId="1" fillId="0" borderId="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15" fillId="0" borderId="0">
      <alignment horizontal="left" vertical="center"/>
    </xf>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23" fillId="0" borderId="0"/>
  </cellStyleXfs>
  <cellXfs count="321">
    <xf numFmtId="0" fontId="0" fillId="0" borderId="0" xfId="0"/>
    <xf numFmtId="0" fontId="2" fillId="0" borderId="0" xfId="1">
      <alignment horizontal="left" vertical="center"/>
    </xf>
    <xf numFmtId="0" fontId="4" fillId="0" borderId="0" xfId="5">
      <alignment vertical="center"/>
    </xf>
    <xf numFmtId="0" fontId="11" fillId="0" borderId="0" xfId="27" applyFont="1" applyAlignment="1">
      <alignment horizontal="left" vertical="center"/>
    </xf>
    <xf numFmtId="0" fontId="11" fillId="0" borderId="0" xfId="27" applyFont="1" applyAlignment="1">
      <alignment wrapText="1"/>
    </xf>
    <xf numFmtId="0" fontId="2" fillId="0" borderId="0" xfId="1" applyAlignment="1">
      <alignment horizontal="center" vertical="center" wrapText="1"/>
    </xf>
    <xf numFmtId="0" fontId="9" fillId="0" borderId="0" xfId="8">
      <alignment horizontal="center" vertical="center"/>
    </xf>
    <xf numFmtId="0" fontId="15" fillId="0" borderId="0" xfId="45">
      <alignment horizontal="left" vertical="center"/>
    </xf>
    <xf numFmtId="0" fontId="15" fillId="0" borderId="0" xfId="45" applyAlignment="1">
      <alignment horizontal="center" vertical="center"/>
    </xf>
    <xf numFmtId="0" fontId="15" fillId="0" borderId="0" xfId="45" applyAlignment="1">
      <alignment horizontal="left" vertical="center" wrapText="1"/>
    </xf>
    <xf numFmtId="0" fontId="15" fillId="0" borderId="0" xfId="45" applyAlignment="1">
      <alignment horizontal="center" vertical="center" wrapText="1"/>
    </xf>
    <xf numFmtId="0" fontId="4" fillId="0" borderId="0" xfId="5" applyAlignment="1">
      <alignment horizontal="center" vertical="top"/>
    </xf>
    <xf numFmtId="0" fontId="15" fillId="0" borderId="0" xfId="45" applyAlignment="1">
      <alignment horizontal="center" vertical="top"/>
    </xf>
    <xf numFmtId="0" fontId="9" fillId="0" borderId="0" xfId="8" applyAlignment="1">
      <alignment horizontal="right" vertical="center"/>
    </xf>
    <xf numFmtId="0" fontId="2" fillId="0" borderId="0" xfId="1" applyAlignment="1">
      <alignment horizontal="right" vertical="center"/>
    </xf>
    <xf numFmtId="0" fontId="2" fillId="0" borderId="0" xfId="1" applyFill="1" applyBorder="1">
      <alignment horizontal="left" vertical="center"/>
    </xf>
    <xf numFmtId="0" fontId="4" fillId="0" borderId="0" xfId="5" applyFill="1" applyBorder="1">
      <alignment vertical="center"/>
    </xf>
    <xf numFmtId="0" fontId="18" fillId="0" borderId="0" xfId="1" applyFont="1" applyFill="1" applyBorder="1" applyAlignment="1">
      <alignment horizontal="left" vertical="center" indent="1"/>
    </xf>
    <xf numFmtId="0" fontId="15" fillId="0" borderId="0" xfId="45" applyAlignment="1">
      <alignment horizontal="left" vertical="center" wrapText="1"/>
    </xf>
    <xf numFmtId="0" fontId="15" fillId="0" borderId="1" xfId="45" applyBorder="1" applyAlignment="1">
      <alignment horizontal="center" vertical="top"/>
    </xf>
    <xf numFmtId="0" fontId="15" fillId="0" borderId="1" xfId="45" applyBorder="1" applyAlignment="1">
      <alignment horizontal="left" vertical="center" wrapText="1"/>
    </xf>
    <xf numFmtId="49" fontId="16" fillId="0" borderId="1" xfId="45" applyNumberFormat="1" applyFont="1" applyBorder="1" applyAlignment="1">
      <alignment horizontal="center" vertical="center" wrapText="1"/>
    </xf>
    <xf numFmtId="0" fontId="15" fillId="4" borderId="1" xfId="45" applyFill="1" applyBorder="1" applyAlignment="1">
      <alignment horizontal="center" vertical="center"/>
    </xf>
    <xf numFmtId="0" fontId="15" fillId="0" borderId="0" xfId="45" applyAlignment="1">
      <alignment horizontal="left" vertical="center"/>
    </xf>
    <xf numFmtId="1" fontId="9" fillId="0" borderId="1" xfId="8" applyNumberFormat="1" applyBorder="1" applyAlignment="1">
      <alignment horizontal="center" vertical="center"/>
    </xf>
    <xf numFmtId="49" fontId="15" fillId="0" borderId="1" xfId="45" applyNumberFormat="1" applyBorder="1" applyAlignment="1">
      <alignment horizontal="center" vertical="center" wrapText="1"/>
    </xf>
    <xf numFmtId="0" fontId="15" fillId="0" borderId="1" xfId="45" applyBorder="1" applyAlignment="1">
      <alignment vertical="center" wrapText="1"/>
    </xf>
    <xf numFmtId="0" fontId="15" fillId="0" borderId="0" xfId="45" applyAlignment="1">
      <alignment horizontal="right" vertical="center"/>
    </xf>
    <xf numFmtId="1" fontId="15" fillId="0" borderId="0" xfId="45" applyNumberFormat="1" applyAlignment="1">
      <alignment horizontal="center" vertical="center"/>
    </xf>
    <xf numFmtId="0" fontId="15" fillId="0" borderId="0" xfId="45" applyAlignment="1">
      <alignment horizontal="left" vertical="top"/>
    </xf>
    <xf numFmtId="0" fontId="20" fillId="0" borderId="0" xfId="6" applyFont="1">
      <alignment vertical="center"/>
    </xf>
    <xf numFmtId="164" fontId="15" fillId="0" borderId="0" xfId="45" applyNumberFormat="1" applyAlignment="1">
      <alignment horizontal="center" vertical="center"/>
    </xf>
    <xf numFmtId="0" fontId="9" fillId="2" borderId="1" xfId="8" applyFill="1" applyBorder="1" applyAlignment="1">
      <alignment horizontal="center" vertical="center" wrapText="1"/>
    </xf>
    <xf numFmtId="0" fontId="9" fillId="2" borderId="1" xfId="8" applyFill="1" applyBorder="1" applyAlignment="1">
      <alignment horizontal="center" vertical="center"/>
    </xf>
    <xf numFmtId="0" fontId="2" fillId="0" borderId="0" xfId="1" applyFill="1" applyBorder="1" applyAlignment="1">
      <alignment horizontal="right" vertical="center"/>
    </xf>
    <xf numFmtId="0" fontId="21" fillId="0" borderId="0" xfId="27" applyFont="1" applyFill="1" applyBorder="1" applyAlignment="1" applyProtection="1">
      <alignment horizontal="center" vertical="center"/>
    </xf>
    <xf numFmtId="0" fontId="15" fillId="0" borderId="0" xfId="45" applyBorder="1">
      <alignment horizontal="left" vertical="center"/>
    </xf>
    <xf numFmtId="0" fontId="15" fillId="0" borderId="0" xfId="45" applyBorder="1" applyAlignment="1">
      <alignment horizontal="left" vertical="center"/>
    </xf>
    <xf numFmtId="0" fontId="22" fillId="0" borderId="0" xfId="0" applyFont="1" applyAlignment="1">
      <alignment vertical="center" wrapText="1"/>
    </xf>
    <xf numFmtId="0" fontId="9" fillId="0" borderId="0" xfId="8" applyFill="1" applyBorder="1" applyAlignment="1">
      <alignment horizontal="center" vertical="center"/>
    </xf>
    <xf numFmtId="0" fontId="17" fillId="3" borderId="1" xfId="45" applyFont="1" applyFill="1" applyBorder="1" applyAlignment="1" applyProtection="1">
      <alignment horizontal="center" vertical="center"/>
      <protection locked="0"/>
    </xf>
    <xf numFmtId="0" fontId="23" fillId="0" borderId="1" xfId="45" applyFont="1" applyFill="1" applyBorder="1" applyAlignment="1">
      <alignment horizontal="center" vertical="center"/>
    </xf>
    <xf numFmtId="0" fontId="24" fillId="3" borderId="1" xfId="45" applyFont="1" applyFill="1" applyBorder="1" applyAlignment="1" applyProtection="1">
      <alignment horizontal="center" vertical="center"/>
      <protection locked="0"/>
    </xf>
    <xf numFmtId="0" fontId="18" fillId="0" borderId="1" xfId="1" applyFont="1" applyFill="1" applyBorder="1" applyAlignment="1" applyProtection="1">
      <alignment horizontal="center" vertical="center"/>
    </xf>
    <xf numFmtId="0" fontId="18" fillId="0" borderId="11" xfId="27" applyFont="1" applyFill="1" applyBorder="1" applyAlignment="1" applyProtection="1">
      <alignment vertical="center"/>
    </xf>
    <xf numFmtId="0" fontId="2" fillId="0" borderId="0" xfId="1" applyFill="1" applyBorder="1" applyAlignment="1" applyProtection="1">
      <alignment horizontal="right" vertical="center"/>
    </xf>
    <xf numFmtId="0" fontId="18" fillId="0" borderId="0" xfId="1" applyFont="1" applyFill="1" applyBorder="1" applyAlignment="1" applyProtection="1">
      <alignment horizontal="center" vertical="center"/>
    </xf>
    <xf numFmtId="0" fontId="2" fillId="0" borderId="0" xfId="1" applyFill="1" applyBorder="1" applyProtection="1">
      <alignment horizontal="left" vertical="center"/>
    </xf>
    <xf numFmtId="0" fontId="4" fillId="0" borderId="0" xfId="5" applyFill="1" applyBorder="1" applyProtection="1">
      <alignment vertical="center"/>
    </xf>
    <xf numFmtId="0" fontId="15" fillId="0" borderId="0" xfId="45" applyAlignment="1" applyProtection="1">
      <alignment horizontal="center" vertical="center"/>
    </xf>
    <xf numFmtId="0" fontId="9" fillId="0" borderId="0" xfId="8" applyFill="1" applyBorder="1" applyAlignment="1" applyProtection="1">
      <alignment horizontal="left" vertical="center"/>
    </xf>
    <xf numFmtId="0" fontId="15" fillId="0" borderId="0" xfId="45" applyProtection="1">
      <alignment horizontal="left" vertical="center"/>
    </xf>
    <xf numFmtId="0" fontId="9" fillId="0" borderId="0" xfId="8" applyFill="1" applyBorder="1" applyAlignment="1" applyProtection="1">
      <alignment horizontal="left"/>
    </xf>
    <xf numFmtId="165" fontId="18" fillId="0" borderId="0" xfId="1" applyNumberFormat="1" applyFont="1" applyFill="1" applyBorder="1" applyProtection="1">
      <alignment horizontal="left" vertical="center"/>
    </xf>
    <xf numFmtId="0" fontId="9" fillId="0" borderId="0" xfId="8" applyAlignment="1" applyProtection="1">
      <alignment horizontal="left"/>
    </xf>
    <xf numFmtId="0" fontId="2" fillId="0" borderId="0" xfId="1" applyAlignment="1" applyProtection="1">
      <alignment horizontal="right" vertical="center"/>
    </xf>
    <xf numFmtId="0" fontId="18" fillId="0" borderId="0" xfId="1" applyFont="1" applyFill="1" applyBorder="1" applyAlignment="1" applyProtection="1">
      <alignment horizontal="left" vertical="center" indent="1"/>
    </xf>
    <xf numFmtId="0" fontId="4" fillId="0" borderId="0" xfId="5" applyProtection="1">
      <alignment vertical="center"/>
    </xf>
    <xf numFmtId="0" fontId="18" fillId="0" borderId="11" xfId="1" applyFont="1" applyFill="1" applyBorder="1" applyAlignment="1" applyProtection="1">
      <alignment horizontal="center" vertical="center"/>
    </xf>
    <xf numFmtId="0" fontId="17" fillId="3" borderId="1" xfId="45" applyFont="1" applyFill="1" applyBorder="1" applyProtection="1">
      <alignment horizontal="left" vertical="center"/>
      <protection locked="0"/>
    </xf>
    <xf numFmtId="0" fontId="17" fillId="3" borderId="1" xfId="45" applyFont="1" applyFill="1" applyBorder="1" applyAlignment="1" applyProtection="1">
      <alignment horizontal="left" vertical="center"/>
      <protection locked="0"/>
    </xf>
    <xf numFmtId="0" fontId="17" fillId="3" borderId="4" xfId="45" applyFont="1" applyFill="1" applyBorder="1" applyAlignment="1" applyProtection="1">
      <alignment horizontal="center" vertical="center"/>
      <protection locked="0"/>
    </xf>
    <xf numFmtId="0" fontId="15" fillId="3" borderId="1" xfId="45" applyFill="1" applyBorder="1" applyProtection="1">
      <alignment horizontal="left" vertical="center"/>
      <protection locked="0"/>
    </xf>
    <xf numFmtId="0" fontId="17" fillId="0" borderId="0" xfId="45" applyFont="1" applyFill="1" applyBorder="1" applyAlignment="1" applyProtection="1">
      <alignment horizontal="left" vertical="center"/>
      <protection locked="0"/>
    </xf>
    <xf numFmtId="0" fontId="2" fillId="0" borderId="0" xfId="1" applyAlignment="1">
      <alignment horizontal="center" vertical="center"/>
    </xf>
    <xf numFmtId="0" fontId="9" fillId="0" borderId="7" xfId="8" applyBorder="1" applyAlignment="1">
      <alignment horizontal="left" vertical="center" wrapText="1"/>
    </xf>
    <xf numFmtId="0" fontId="2" fillId="0" borderId="0" xfId="1" applyAlignment="1">
      <alignment horizontal="left" vertical="center"/>
    </xf>
    <xf numFmtId="0" fontId="11" fillId="0" borderId="0" xfId="27" applyFont="1" applyAlignment="1"/>
    <xf numFmtId="0" fontId="19" fillId="0" borderId="0" xfId="27" applyFont="1" applyAlignment="1"/>
    <xf numFmtId="0" fontId="9" fillId="0" borderId="7" xfId="8" applyBorder="1" applyAlignment="1">
      <alignment horizontal="left" vertical="center" wrapText="1"/>
    </xf>
    <xf numFmtId="49" fontId="9" fillId="2" borderId="1" xfId="8" applyNumberFormat="1" applyFill="1" applyBorder="1" applyAlignment="1">
      <alignment horizontal="center" vertical="center"/>
    </xf>
    <xf numFmtId="2" fontId="9" fillId="0" borderId="1" xfId="8" applyNumberFormat="1" applyBorder="1" applyAlignment="1">
      <alignment horizontal="center" vertical="center"/>
    </xf>
    <xf numFmtId="0" fontId="4" fillId="0" borderId="12" xfId="5" applyFill="1" applyBorder="1" applyProtection="1">
      <alignment vertical="center"/>
    </xf>
    <xf numFmtId="0" fontId="8" fillId="0" borderId="0" xfId="4" applyFont="1" applyAlignment="1">
      <alignment horizontal="left" vertical="center" wrapText="1"/>
    </xf>
    <xf numFmtId="0" fontId="9" fillId="2" borderId="1" xfId="8" applyFill="1" applyBorder="1" applyAlignment="1">
      <alignment horizontal="center" vertical="center"/>
    </xf>
    <xf numFmtId="1" fontId="17" fillId="3" borderId="1" xfId="45" applyNumberFormat="1" applyFont="1" applyFill="1" applyBorder="1" applyAlignment="1" applyProtection="1">
      <alignment horizontal="center" vertical="center"/>
      <protection locked="0"/>
    </xf>
    <xf numFmtId="0" fontId="15" fillId="6" borderId="0" xfId="45" applyFill="1" applyAlignment="1">
      <alignment horizontal="center" vertical="top"/>
    </xf>
    <xf numFmtId="0" fontId="15" fillId="6" borderId="0" xfId="45" applyFill="1">
      <alignment horizontal="left" vertical="center"/>
    </xf>
    <xf numFmtId="0" fontId="15" fillId="6" borderId="0" xfId="45" applyFill="1" applyAlignment="1">
      <alignment horizontal="center" vertical="center"/>
    </xf>
    <xf numFmtId="0" fontId="2" fillId="0" borderId="0" xfId="45" applyFont="1">
      <alignment horizontal="left" vertical="center"/>
    </xf>
    <xf numFmtId="0" fontId="28" fillId="0" borderId="0" xfId="8" applyFont="1" applyAlignment="1">
      <alignment horizontal="right" vertical="center"/>
    </xf>
    <xf numFmtId="0" fontId="28" fillId="0" borderId="0" xfId="1" applyFont="1" applyFill="1" applyBorder="1" applyAlignment="1">
      <alignment horizontal="right" vertical="center"/>
    </xf>
    <xf numFmtId="0" fontId="28" fillId="0" borderId="0" xfId="1" applyFont="1" applyAlignment="1">
      <alignment horizontal="right" vertical="center"/>
    </xf>
    <xf numFmtId="0" fontId="23" fillId="0" borderId="1" xfId="45" applyFont="1" applyFill="1" applyBorder="1" applyAlignment="1">
      <alignment horizontal="left" vertical="top" wrapText="1"/>
    </xf>
    <xf numFmtId="1" fontId="23" fillId="0" borderId="1" xfId="45" applyNumberFormat="1" applyFont="1" applyFill="1" applyBorder="1" applyAlignment="1">
      <alignment horizontal="center" vertical="center"/>
    </xf>
    <xf numFmtId="0" fontId="31" fillId="7" borderId="14" xfId="1" applyFont="1" applyFill="1" applyBorder="1" applyAlignment="1">
      <alignment horizontal="center" vertical="center"/>
    </xf>
    <xf numFmtId="0" fontId="14" fillId="0" borderId="0" xfId="29"/>
    <xf numFmtId="0" fontId="32" fillId="0" borderId="0" xfId="29" applyFont="1"/>
    <xf numFmtId="0" fontId="36" fillId="0" borderId="0" xfId="29" applyFont="1" applyAlignment="1">
      <alignment wrapText="1"/>
    </xf>
    <xf numFmtId="0" fontId="23" fillId="0" borderId="19" xfId="29" applyFont="1" applyBorder="1" applyAlignment="1">
      <alignment horizontal="center"/>
    </xf>
    <xf numFmtId="0" fontId="36" fillId="0" borderId="0" xfId="29" applyFont="1" applyBorder="1" applyAlignment="1">
      <alignment horizontal="center" wrapText="1"/>
    </xf>
    <xf numFmtId="0" fontId="36" fillId="0" borderId="20" xfId="29" applyFont="1" applyBorder="1" applyAlignment="1">
      <alignment horizontal="center" wrapText="1"/>
    </xf>
    <xf numFmtId="0" fontId="36" fillId="0" borderId="19" xfId="29" applyFont="1" applyBorder="1" applyAlignment="1">
      <alignment horizontal="center" wrapText="1"/>
    </xf>
    <xf numFmtId="0" fontId="23" fillId="0" borderId="0" xfId="29" applyFont="1" applyBorder="1" applyAlignment="1">
      <alignment horizontal="center"/>
    </xf>
    <xf numFmtId="0" fontId="23" fillId="0" borderId="0" xfId="29" applyFont="1" applyFill="1" applyBorder="1" applyAlignment="1">
      <alignment horizontal="center"/>
    </xf>
    <xf numFmtId="0" fontId="23" fillId="0" borderId="20" xfId="29" applyFont="1" applyBorder="1" applyAlignment="1">
      <alignment horizontal="center"/>
    </xf>
    <xf numFmtId="0" fontId="14" fillId="0" borderId="0" xfId="29" applyBorder="1"/>
    <xf numFmtId="0" fontId="14" fillId="0" borderId="24" xfId="29" applyBorder="1" applyAlignment="1">
      <alignment horizontal="center"/>
    </xf>
    <xf numFmtId="0" fontId="14" fillId="0" borderId="25" xfId="29" applyBorder="1" applyAlignment="1">
      <alignment horizontal="center"/>
    </xf>
    <xf numFmtId="0" fontId="32" fillId="0" borderId="25" xfId="29" applyFont="1" applyBorder="1" applyAlignment="1">
      <alignment horizontal="right"/>
    </xf>
    <xf numFmtId="0" fontId="23" fillId="0" borderId="25" xfId="29" applyFont="1" applyBorder="1" applyAlignment="1">
      <alignment horizontal="center"/>
    </xf>
    <xf numFmtId="0" fontId="23" fillId="0" borderId="24" xfId="29" applyFont="1" applyBorder="1" applyAlignment="1">
      <alignment horizontal="center"/>
    </xf>
    <xf numFmtId="0" fontId="32" fillId="0" borderId="21" xfId="29" applyFont="1" applyBorder="1" applyAlignment="1">
      <alignment horizontal="center"/>
    </xf>
    <xf numFmtId="0" fontId="32" fillId="0" borderId="22" xfId="29" applyFont="1" applyBorder="1" applyAlignment="1">
      <alignment horizontal="center"/>
    </xf>
    <xf numFmtId="0" fontId="32" fillId="0" borderId="22" xfId="29" applyFont="1" applyBorder="1" applyAlignment="1">
      <alignment horizontal="right"/>
    </xf>
    <xf numFmtId="0" fontId="14" fillId="0" borderId="0" xfId="29" applyAlignment="1">
      <alignment horizontal="center"/>
    </xf>
    <xf numFmtId="0" fontId="23" fillId="0" borderId="27" xfId="29" applyFont="1" applyBorder="1" applyAlignment="1">
      <alignment horizontal="center"/>
    </xf>
    <xf numFmtId="0" fontId="23" fillId="0" borderId="29" xfId="29" applyFont="1" applyBorder="1" applyAlignment="1">
      <alignment horizontal="center"/>
    </xf>
    <xf numFmtId="0" fontId="23" fillId="0" borderId="0" xfId="29" applyFont="1"/>
    <xf numFmtId="0" fontId="37" fillId="0" borderId="0" xfId="29" applyFont="1" applyAlignment="1"/>
    <xf numFmtId="0" fontId="38" fillId="0" borderId="0" xfId="29" applyFont="1"/>
    <xf numFmtId="0" fontId="23" fillId="0" borderId="0" xfId="29" applyFont="1" applyAlignment="1">
      <alignment horizontal="left"/>
    </xf>
    <xf numFmtId="0" fontId="38" fillId="0" borderId="0" xfId="29" applyFont="1" applyAlignment="1">
      <alignment horizontal="left"/>
    </xf>
    <xf numFmtId="0" fontId="39" fillId="0" borderId="0" xfId="29" applyFont="1" applyAlignment="1">
      <alignment horizontal="center"/>
    </xf>
    <xf numFmtId="0" fontId="40" fillId="0" borderId="0" xfId="29" applyFont="1"/>
    <xf numFmtId="0" fontId="23" fillId="0" borderId="0" xfId="29" applyFont="1" applyAlignment="1">
      <alignment horizontal="left" indent="1"/>
    </xf>
    <xf numFmtId="0" fontId="23" fillId="0" borderId="30" xfId="29" applyFont="1" applyBorder="1" applyAlignment="1">
      <alignment horizontal="center"/>
    </xf>
    <xf numFmtId="0" fontId="23" fillId="0" borderId="33" xfId="29" applyFont="1" applyBorder="1" applyAlignment="1">
      <alignment horizontal="center" wrapText="1"/>
    </xf>
    <xf numFmtId="0" fontId="23" fillId="0" borderId="34" xfId="29" applyFont="1" applyBorder="1" applyAlignment="1">
      <alignment horizontal="center" wrapText="1"/>
    </xf>
    <xf numFmtId="0" fontId="23" fillId="0" borderId="28" xfId="29" applyFont="1" applyBorder="1" applyAlignment="1">
      <alignment horizontal="center"/>
    </xf>
    <xf numFmtId="0" fontId="23" fillId="0" borderId="31" xfId="29" applyFont="1" applyBorder="1"/>
    <xf numFmtId="49" fontId="23" fillId="0" borderId="19" xfId="29" applyNumberFormat="1" applyFont="1" applyBorder="1" applyAlignment="1">
      <alignment horizontal="center"/>
    </xf>
    <xf numFmtId="0" fontId="37" fillId="0" borderId="32" xfId="29" applyFont="1" applyBorder="1"/>
    <xf numFmtId="0" fontId="37" fillId="0" borderId="31" xfId="29" applyFont="1" applyBorder="1" applyAlignment="1">
      <alignment horizontal="center"/>
    </xf>
    <xf numFmtId="0" fontId="43" fillId="0" borderId="41" xfId="29" applyFont="1" applyBorder="1" applyAlignment="1">
      <alignment horizontal="center" wrapText="1"/>
    </xf>
    <xf numFmtId="0" fontId="43" fillId="0" borderId="42" xfId="29" applyFont="1" applyBorder="1" applyAlignment="1">
      <alignment horizontal="center" wrapText="1"/>
    </xf>
    <xf numFmtId="0" fontId="37" fillId="0" borderId="26" xfId="29" applyFont="1" applyBorder="1" applyAlignment="1">
      <alignment horizontal="center"/>
    </xf>
    <xf numFmtId="0" fontId="37" fillId="0" borderId="23" xfId="29" applyFont="1" applyBorder="1" applyAlignment="1">
      <alignment horizontal="center"/>
    </xf>
    <xf numFmtId="0" fontId="44" fillId="8" borderId="31" xfId="29" applyFont="1" applyFill="1" applyBorder="1" applyAlignment="1">
      <alignment horizontal="center"/>
    </xf>
    <xf numFmtId="0" fontId="44" fillId="8" borderId="38" xfId="29" applyFont="1" applyFill="1" applyBorder="1" applyAlignment="1">
      <alignment horizontal="center"/>
    </xf>
    <xf numFmtId="0" fontId="36" fillId="0" borderId="24" xfId="29" applyFont="1" applyBorder="1" applyAlignment="1">
      <alignment horizontal="center" wrapText="1"/>
    </xf>
    <xf numFmtId="0" fontId="36" fillId="0" borderId="25" xfId="29" applyFont="1" applyBorder="1" applyAlignment="1">
      <alignment horizontal="center" wrapText="1"/>
    </xf>
    <xf numFmtId="0" fontId="32" fillId="0" borderId="25" xfId="29" applyFont="1" applyBorder="1" applyAlignment="1">
      <alignment horizontal="center"/>
    </xf>
    <xf numFmtId="0" fontId="18" fillId="0" borderId="9" xfId="1" applyFont="1" applyFill="1" applyBorder="1" applyAlignment="1" applyProtection="1">
      <alignment horizontal="center" vertical="center"/>
    </xf>
    <xf numFmtId="0" fontId="15" fillId="9" borderId="0" xfId="45" applyFill="1">
      <alignment horizontal="left" vertical="center"/>
    </xf>
    <xf numFmtId="0" fontId="15" fillId="9" borderId="0" xfId="45" applyFill="1" applyAlignment="1">
      <alignment horizontal="center" vertical="top"/>
    </xf>
    <xf numFmtId="0" fontId="4" fillId="9" borderId="0" xfId="5" applyFill="1">
      <alignment vertical="center"/>
    </xf>
    <xf numFmtId="0" fontId="4" fillId="9" borderId="0" xfId="5" applyFill="1" applyAlignment="1">
      <alignment horizontal="center" vertical="top"/>
    </xf>
    <xf numFmtId="0" fontId="2" fillId="9" borderId="0" xfId="1" applyFill="1">
      <alignment horizontal="left" vertical="center"/>
    </xf>
    <xf numFmtId="0" fontId="20" fillId="9" borderId="0" xfId="6" applyFont="1" applyFill="1">
      <alignment vertical="center"/>
    </xf>
    <xf numFmtId="0" fontId="28" fillId="9" borderId="0" xfId="1" applyFont="1" applyFill="1" applyAlignment="1">
      <alignment horizontal="right" vertical="center"/>
    </xf>
    <xf numFmtId="0" fontId="15" fillId="9" borderId="0" xfId="45" applyFill="1" applyAlignment="1">
      <alignment horizontal="center" vertical="center"/>
    </xf>
    <xf numFmtId="0" fontId="2" fillId="9" borderId="0" xfId="1" applyFill="1" applyAlignment="1">
      <alignment horizontal="left" vertical="center"/>
    </xf>
    <xf numFmtId="0" fontId="28" fillId="9" borderId="0" xfId="1" applyFont="1" applyFill="1" applyBorder="1" applyAlignment="1">
      <alignment horizontal="right" vertical="center"/>
    </xf>
    <xf numFmtId="0" fontId="2" fillId="9" borderId="0" xfId="1" applyFill="1" applyBorder="1">
      <alignment horizontal="left" vertical="center"/>
    </xf>
    <xf numFmtId="0" fontId="18" fillId="9" borderId="0" xfId="1" applyFont="1" applyFill="1" applyBorder="1" applyAlignment="1">
      <alignment horizontal="left" vertical="center" indent="1"/>
    </xf>
    <xf numFmtId="0" fontId="2" fillId="9" borderId="0" xfId="1" applyFill="1" applyBorder="1" applyAlignment="1">
      <alignment horizontal="right" vertical="center"/>
    </xf>
    <xf numFmtId="0" fontId="4" fillId="9" borderId="0" xfId="5" applyFill="1" applyBorder="1">
      <alignment vertical="center"/>
    </xf>
    <xf numFmtId="0" fontId="15" fillId="9" borderId="0" xfId="45" applyFill="1" applyAlignment="1" applyProtection="1">
      <alignment horizontal="center" vertical="center"/>
    </xf>
    <xf numFmtId="0" fontId="9" fillId="9" borderId="0" xfId="8" applyFill="1" applyBorder="1" applyAlignment="1" applyProtection="1">
      <alignment horizontal="left" vertical="center"/>
    </xf>
    <xf numFmtId="0" fontId="21" fillId="9" borderId="0" xfId="27" applyFont="1" applyFill="1" applyBorder="1" applyAlignment="1" applyProtection="1">
      <alignment horizontal="center" vertical="center"/>
    </xf>
    <xf numFmtId="0" fontId="15" fillId="9" borderId="0" xfId="45" applyFill="1" applyProtection="1">
      <alignment horizontal="left" vertical="center"/>
    </xf>
    <xf numFmtId="0" fontId="4" fillId="9" borderId="0" xfId="5" applyFill="1" applyBorder="1" applyProtection="1">
      <alignment vertical="center"/>
    </xf>
    <xf numFmtId="0" fontId="2" fillId="9" borderId="0" xfId="1" applyFill="1" applyBorder="1" applyProtection="1">
      <alignment horizontal="left" vertical="center"/>
    </xf>
    <xf numFmtId="0" fontId="17" fillId="9" borderId="0" xfId="45" applyFont="1" applyFill="1" applyBorder="1" applyAlignment="1" applyProtection="1">
      <alignment horizontal="left" vertical="center"/>
      <protection locked="0"/>
    </xf>
    <xf numFmtId="0" fontId="9" fillId="9" borderId="0" xfId="8" applyFill="1" applyBorder="1" applyAlignment="1" applyProtection="1">
      <alignment horizontal="left"/>
    </xf>
    <xf numFmtId="165" fontId="18" fillId="9" borderId="0" xfId="1" applyNumberFormat="1" applyFont="1" applyFill="1" applyBorder="1" applyProtection="1">
      <alignment horizontal="left" vertical="center"/>
    </xf>
    <xf numFmtId="0" fontId="9" fillId="9" borderId="0" xfId="8" applyFill="1" applyAlignment="1" applyProtection="1">
      <alignment horizontal="left"/>
    </xf>
    <xf numFmtId="0" fontId="18" fillId="9" borderId="1" xfId="1" applyFont="1" applyFill="1" applyBorder="1" applyAlignment="1" applyProtection="1">
      <alignment horizontal="center" vertical="center"/>
    </xf>
    <xf numFmtId="0" fontId="18" fillId="9" borderId="0" xfId="1" applyFont="1" applyFill="1" applyBorder="1" applyAlignment="1" applyProtection="1">
      <alignment horizontal="center" vertical="center"/>
    </xf>
    <xf numFmtId="0" fontId="2" fillId="9" borderId="0" xfId="1" applyFill="1" applyAlignment="1" applyProtection="1">
      <alignment horizontal="right" vertical="center"/>
    </xf>
    <xf numFmtId="0" fontId="18" fillId="9" borderId="0" xfId="1" applyFont="1" applyFill="1" applyBorder="1" applyAlignment="1" applyProtection="1">
      <alignment horizontal="left" vertical="center" indent="1"/>
    </xf>
    <xf numFmtId="0" fontId="4" fillId="9" borderId="0" xfId="5" applyFill="1" applyProtection="1">
      <alignment vertical="center"/>
    </xf>
    <xf numFmtId="0" fontId="4" fillId="9" borderId="12" xfId="5" applyFill="1" applyBorder="1" applyProtection="1">
      <alignment vertical="center"/>
    </xf>
    <xf numFmtId="0" fontId="18" fillId="9" borderId="11" xfId="1" applyFont="1" applyFill="1" applyBorder="1" applyAlignment="1" applyProtection="1">
      <alignment horizontal="center" vertical="center"/>
    </xf>
    <xf numFmtId="0" fontId="18" fillId="9" borderId="11" xfId="27" applyFont="1" applyFill="1" applyBorder="1" applyAlignment="1" applyProtection="1">
      <alignment vertical="center"/>
    </xf>
    <xf numFmtId="0" fontId="2" fillId="9" borderId="0" xfId="1" applyFill="1" applyBorder="1" applyAlignment="1" applyProtection="1">
      <alignment horizontal="right" vertical="center"/>
    </xf>
    <xf numFmtId="0" fontId="18" fillId="9" borderId="9" xfId="1" applyFont="1" applyFill="1" applyBorder="1" applyAlignment="1" applyProtection="1">
      <alignment horizontal="center" vertical="center"/>
    </xf>
    <xf numFmtId="0" fontId="14" fillId="9" borderId="0" xfId="29" applyFill="1"/>
    <xf numFmtId="0" fontId="32" fillId="9" borderId="0" xfId="29" applyFont="1" applyFill="1" applyBorder="1" applyAlignment="1">
      <alignment horizontal="right"/>
    </xf>
    <xf numFmtId="0" fontId="14" fillId="10" borderId="27" xfId="29" applyFill="1" applyBorder="1"/>
    <xf numFmtId="0" fontId="36" fillId="9" borderId="19" xfId="29" applyFont="1" applyFill="1" applyBorder="1" applyAlignment="1">
      <alignment wrapText="1"/>
    </xf>
    <xf numFmtId="0" fontId="46" fillId="9" borderId="14" xfId="29" applyFont="1" applyFill="1" applyBorder="1" applyAlignment="1"/>
    <xf numFmtId="168" fontId="46" fillId="9" borderId="14" xfId="29" applyNumberFormat="1" applyFont="1" applyFill="1" applyBorder="1" applyAlignment="1">
      <alignment horizontal="center"/>
    </xf>
    <xf numFmtId="0" fontId="14" fillId="9" borderId="0" xfId="29" applyFill="1" applyBorder="1"/>
    <xf numFmtId="169" fontId="36" fillId="0" borderId="24" xfId="29" applyNumberFormat="1" applyFont="1" applyBorder="1" applyAlignment="1">
      <alignment horizontal="center" textRotation="90" wrapText="1"/>
    </xf>
    <xf numFmtId="169" fontId="36" fillId="0" borderId="25" xfId="29" applyNumberFormat="1" applyFont="1" applyBorder="1" applyAlignment="1">
      <alignment horizontal="center" textRotation="90" wrapText="1"/>
    </xf>
    <xf numFmtId="169" fontId="36" fillId="0" borderId="26" xfId="29" applyNumberFormat="1" applyFont="1" applyBorder="1" applyAlignment="1">
      <alignment horizontal="center" textRotation="90" wrapText="1"/>
    </xf>
    <xf numFmtId="0" fontId="23" fillId="0" borderId="26" xfId="29" applyFont="1" applyBorder="1" applyAlignment="1">
      <alignment horizontal="center"/>
    </xf>
    <xf numFmtId="0" fontId="41" fillId="0" borderId="25" xfId="29" applyFont="1" applyBorder="1" applyAlignment="1">
      <alignment horizontal="center"/>
    </xf>
    <xf numFmtId="0" fontId="32" fillId="0" borderId="35" xfId="29" applyFont="1" applyBorder="1" applyAlignment="1">
      <alignment horizontal="center"/>
    </xf>
    <xf numFmtId="0" fontId="14" fillId="0" borderId="31" xfId="29" applyBorder="1"/>
    <xf numFmtId="0" fontId="32" fillId="0" borderId="48" xfId="29" applyFont="1" applyBorder="1" applyAlignment="1">
      <alignment horizontal="center"/>
    </xf>
    <xf numFmtId="0" fontId="32" fillId="0" borderId="36" xfId="29" applyFont="1" applyBorder="1" applyAlignment="1">
      <alignment horizontal="center"/>
    </xf>
    <xf numFmtId="0" fontId="47" fillId="10" borderId="43" xfId="29" applyFont="1" applyFill="1" applyBorder="1"/>
    <xf numFmtId="0" fontId="36" fillId="9" borderId="0" xfId="29" applyFont="1" applyFill="1" applyBorder="1" applyAlignment="1">
      <alignment wrapText="1"/>
    </xf>
    <xf numFmtId="0" fontId="32" fillId="0" borderId="18" xfId="29" applyFont="1" applyBorder="1" applyAlignment="1"/>
    <xf numFmtId="0" fontId="23" fillId="0" borderId="21" xfId="29" applyFont="1" applyBorder="1" applyAlignment="1">
      <alignment horizontal="center"/>
    </xf>
    <xf numFmtId="0" fontId="23" fillId="0" borderId="22" xfId="29" applyFont="1" applyBorder="1" applyAlignment="1">
      <alignment horizontal="center"/>
    </xf>
    <xf numFmtId="0" fontId="23" fillId="0" borderId="23" xfId="29" applyFont="1" applyBorder="1" applyAlignment="1">
      <alignment horizontal="center"/>
    </xf>
    <xf numFmtId="0" fontId="14" fillId="9" borderId="19" xfId="29" applyFill="1" applyBorder="1"/>
    <xf numFmtId="0" fontId="14" fillId="9" borderId="0" xfId="29" applyFill="1" applyAlignment="1">
      <alignment horizontal="center"/>
    </xf>
    <xf numFmtId="0" fontId="32" fillId="9" borderId="0" xfId="29" applyFont="1" applyFill="1" applyAlignment="1">
      <alignment horizontal="right"/>
    </xf>
    <xf numFmtId="0" fontId="32" fillId="9" borderId="0" xfId="29" applyFont="1" applyFill="1" applyAlignment="1">
      <alignment horizontal="center"/>
    </xf>
    <xf numFmtId="0" fontId="23" fillId="9" borderId="0" xfId="29" applyFont="1" applyFill="1" applyBorder="1" applyAlignment="1">
      <alignment horizontal="center"/>
    </xf>
    <xf numFmtId="0" fontId="33" fillId="9" borderId="0" xfId="29" applyFont="1" applyFill="1" applyAlignment="1"/>
    <xf numFmtId="0" fontId="38" fillId="9" borderId="0" xfId="29" applyFont="1" applyFill="1"/>
    <xf numFmtId="0" fontId="38" fillId="9" borderId="0" xfId="29" applyFont="1" applyFill="1" applyAlignment="1">
      <alignment horizontal="left"/>
    </xf>
    <xf numFmtId="0" fontId="23" fillId="9" borderId="0" xfId="29" applyFont="1" applyFill="1"/>
    <xf numFmtId="0" fontId="32" fillId="9" borderId="0" xfId="29" applyFont="1" applyFill="1" applyBorder="1" applyAlignment="1">
      <alignment horizontal="center"/>
    </xf>
    <xf numFmtId="0" fontId="23" fillId="9" borderId="0" xfId="29" applyFont="1" applyFill="1" applyBorder="1" applyAlignment="1">
      <alignment horizontal="left"/>
    </xf>
    <xf numFmtId="49" fontId="23" fillId="9" borderId="0" xfId="29" applyNumberFormat="1" applyFont="1" applyFill="1"/>
    <xf numFmtId="49" fontId="14" fillId="9" borderId="0" xfId="29" applyNumberFormat="1" applyFill="1"/>
    <xf numFmtId="49" fontId="23" fillId="9" borderId="0" xfId="29" applyNumberFormat="1" applyFont="1" applyFill="1" applyAlignment="1"/>
    <xf numFmtId="49" fontId="14" fillId="9" borderId="0" xfId="29" applyNumberFormat="1" applyFill="1" applyAlignment="1"/>
    <xf numFmtId="0" fontId="37" fillId="9" borderId="0" xfId="29" applyFont="1" applyFill="1" applyAlignment="1"/>
    <xf numFmtId="0" fontId="38" fillId="9" borderId="0" xfId="29" applyFont="1" applyFill="1" applyAlignment="1"/>
    <xf numFmtId="0" fontId="23" fillId="9" borderId="0" xfId="29" applyFont="1" applyFill="1" applyAlignment="1">
      <alignment horizontal="left"/>
    </xf>
    <xf numFmtId="0" fontId="15" fillId="9" borderId="0" xfId="45" applyFill="1" applyAlignment="1">
      <alignment horizontal="right" vertical="center"/>
    </xf>
    <xf numFmtId="0" fontId="2" fillId="9" borderId="0" xfId="45" applyFont="1" applyFill="1">
      <alignment horizontal="left" vertical="center"/>
    </xf>
    <xf numFmtId="0" fontId="28" fillId="9" borderId="0" xfId="8" applyFont="1" applyFill="1" applyAlignment="1">
      <alignment horizontal="right" vertical="center"/>
    </xf>
    <xf numFmtId="2" fontId="9" fillId="9" borderId="1" xfId="8" applyNumberFormat="1" applyFill="1" applyBorder="1" applyAlignment="1">
      <alignment horizontal="center" vertical="center"/>
    </xf>
    <xf numFmtId="1" fontId="15" fillId="9" borderId="0" xfId="45" applyNumberFormat="1" applyFill="1" applyAlignment="1">
      <alignment horizontal="center" vertical="center"/>
    </xf>
    <xf numFmtId="0" fontId="9" fillId="9" borderId="0" xfId="8" applyFill="1">
      <alignment horizontal="center" vertical="center"/>
    </xf>
    <xf numFmtId="0" fontId="15" fillId="9" borderId="0" xfId="45" applyFill="1" applyAlignment="1">
      <alignment horizontal="left" vertical="center"/>
    </xf>
    <xf numFmtId="0" fontId="9" fillId="9" borderId="0" xfId="8" applyFill="1" applyBorder="1" applyAlignment="1">
      <alignment horizontal="center" vertical="center"/>
    </xf>
    <xf numFmtId="0" fontId="15" fillId="9" borderId="0" xfId="45" applyFill="1" applyBorder="1">
      <alignment horizontal="left" vertical="center"/>
    </xf>
    <xf numFmtId="0" fontId="15" fillId="9" borderId="0" xfId="45" applyFill="1" applyBorder="1" applyAlignment="1">
      <alignment horizontal="left" vertical="center"/>
    </xf>
    <xf numFmtId="0" fontId="2" fillId="9" borderId="0" xfId="1" applyFill="1" applyAlignment="1">
      <alignment horizontal="right" vertical="center"/>
    </xf>
    <xf numFmtId="0" fontId="9" fillId="9" borderId="0" xfId="8" applyFill="1" applyAlignment="1">
      <alignment horizontal="right" vertical="center"/>
    </xf>
    <xf numFmtId="165" fontId="14" fillId="9" borderId="14" xfId="29" applyNumberFormat="1" applyFont="1" applyFill="1" applyBorder="1"/>
    <xf numFmtId="0" fontId="32" fillId="9" borderId="14" xfId="29" applyFont="1" applyFill="1" applyBorder="1" applyAlignment="1"/>
    <xf numFmtId="0" fontId="31" fillId="7" borderId="15" xfId="1" applyFont="1" applyFill="1" applyBorder="1" applyAlignment="1">
      <alignment vertical="center"/>
    </xf>
    <xf numFmtId="0" fontId="31" fillId="7" borderId="16" xfId="1" applyFont="1" applyFill="1" applyBorder="1" applyAlignment="1">
      <alignment vertical="center"/>
    </xf>
    <xf numFmtId="0" fontId="31" fillId="7" borderId="17" xfId="1" applyFont="1" applyFill="1" applyBorder="1" applyAlignment="1">
      <alignment vertical="center"/>
    </xf>
    <xf numFmtId="0" fontId="23" fillId="9" borderId="15" xfId="45" applyFont="1" applyFill="1" applyBorder="1" applyAlignment="1" applyProtection="1">
      <alignment vertical="center"/>
    </xf>
    <xf numFmtId="0" fontId="23" fillId="9" borderId="16" xfId="45" applyFont="1" applyFill="1" applyBorder="1" applyAlignment="1" applyProtection="1">
      <alignment vertical="center"/>
    </xf>
    <xf numFmtId="0" fontId="23" fillId="9" borderId="17" xfId="45" applyFont="1" applyFill="1" applyBorder="1" applyAlignment="1" applyProtection="1">
      <alignment vertical="center"/>
    </xf>
    <xf numFmtId="0" fontId="50" fillId="3" borderId="1" xfId="45" applyFont="1" applyFill="1" applyBorder="1" applyAlignment="1" applyProtection="1">
      <alignment horizontal="center" vertical="center"/>
      <protection locked="0"/>
    </xf>
    <xf numFmtId="0" fontId="15" fillId="0" borderId="2" xfId="45" applyBorder="1" applyAlignment="1">
      <alignment horizontal="left" vertical="center" wrapText="1"/>
    </xf>
    <xf numFmtId="0" fontId="15" fillId="0" borderId="4" xfId="45" applyBorder="1" applyAlignment="1">
      <alignment horizontal="left" vertical="center" wrapText="1"/>
    </xf>
    <xf numFmtId="0" fontId="2" fillId="0" borderId="0" xfId="1" applyAlignment="1">
      <alignment horizontal="center" vertical="center"/>
    </xf>
    <xf numFmtId="0" fontId="9" fillId="2" borderId="2" xfId="8" applyFill="1" applyBorder="1" applyAlignment="1">
      <alignment horizontal="left" vertical="center"/>
    </xf>
    <xf numFmtId="0" fontId="9" fillId="2" borderId="3" xfId="8" applyFill="1" applyBorder="1" applyAlignment="1">
      <alignment horizontal="left" vertical="center"/>
    </xf>
    <xf numFmtId="0" fontId="9" fillId="2" borderId="4" xfId="8" applyFill="1" applyBorder="1" applyAlignment="1">
      <alignment horizontal="left" vertical="center"/>
    </xf>
    <xf numFmtId="0" fontId="25" fillId="0" borderId="2" xfId="45" applyFont="1" applyBorder="1" applyAlignment="1">
      <alignment horizontal="left" vertical="center" wrapText="1"/>
    </xf>
    <xf numFmtId="0" fontId="0" fillId="0" borderId="4" xfId="0" applyBorder="1" applyAlignment="1">
      <alignment horizontal="left" vertical="center" wrapText="1"/>
    </xf>
    <xf numFmtId="0" fontId="15" fillId="0" borderId="2" xfId="45" applyFill="1" applyBorder="1" applyAlignment="1">
      <alignment horizontal="left" vertical="center" wrapText="1"/>
    </xf>
    <xf numFmtId="0" fontId="15" fillId="0" borderId="4" xfId="45" applyFill="1" applyBorder="1" applyAlignment="1">
      <alignment horizontal="left" vertical="center" wrapText="1"/>
    </xf>
    <xf numFmtId="0" fontId="34" fillId="0" borderId="13" xfId="45" applyFont="1" applyBorder="1" applyAlignment="1">
      <alignment horizontal="left" vertical="center" wrapText="1"/>
    </xf>
    <xf numFmtId="0" fontId="35" fillId="0" borderId="13" xfId="0" applyFont="1" applyBorder="1" applyAlignment="1">
      <alignment vertical="center" wrapText="1"/>
    </xf>
    <xf numFmtId="0" fontId="9" fillId="2" borderId="5" xfId="8" applyFill="1" applyBorder="1" applyAlignment="1">
      <alignment horizontal="center" vertical="center" wrapText="1"/>
    </xf>
    <xf numFmtId="0" fontId="9" fillId="2" borderId="7" xfId="8" applyFill="1" applyBorder="1" applyAlignment="1">
      <alignment horizontal="center" vertical="center" wrapText="1"/>
    </xf>
    <xf numFmtId="0" fontId="15" fillId="4" borderId="1" xfId="45" applyFont="1" applyFill="1" applyBorder="1" applyAlignment="1">
      <alignment horizontal="left" vertical="center" wrapText="1"/>
    </xf>
    <xf numFmtId="0" fontId="9" fillId="0" borderId="2" xfId="8" applyBorder="1" applyAlignment="1">
      <alignment horizontal="right" vertical="center"/>
    </xf>
    <xf numFmtId="0" fontId="0" fillId="0" borderId="3" xfId="0" applyBorder="1" applyAlignment="1">
      <alignment vertical="center"/>
    </xf>
    <xf numFmtId="0" fontId="0" fillId="0" borderId="4" xfId="0" applyBorder="1" applyAlignment="1">
      <alignment vertical="center"/>
    </xf>
    <xf numFmtId="0" fontId="9" fillId="2" borderId="1" xfId="8" applyFill="1" applyBorder="1" applyAlignment="1">
      <alignment horizontal="center" vertical="center"/>
    </xf>
    <xf numFmtId="0" fontId="9" fillId="2" borderId="5" xfId="8" applyFill="1" applyBorder="1" applyAlignment="1">
      <alignment horizontal="center" vertical="center"/>
    </xf>
    <xf numFmtId="0" fontId="9" fillId="2" borderId="7" xfId="8" applyFill="1" applyBorder="1" applyAlignment="1">
      <alignment horizontal="center" vertical="center"/>
    </xf>
    <xf numFmtId="0" fontId="9" fillId="2" borderId="1" xfId="8" applyFill="1" applyBorder="1">
      <alignment horizontal="center" vertical="center"/>
    </xf>
    <xf numFmtId="0" fontId="28" fillId="0" borderId="0" xfId="8" applyFont="1" applyAlignment="1">
      <alignment horizontal="left"/>
    </xf>
    <xf numFmtId="0" fontId="29" fillId="0" borderId="0" xfId="0" applyFont="1" applyAlignment="1">
      <alignment horizontal="left"/>
    </xf>
    <xf numFmtId="0" fontId="31" fillId="7" borderId="15" xfId="1" applyFont="1" applyFill="1" applyBorder="1" applyAlignment="1">
      <alignment horizontal="center" vertical="center"/>
    </xf>
    <xf numFmtId="0" fontId="31" fillId="7" borderId="16" xfId="1" applyFont="1" applyFill="1" applyBorder="1" applyAlignment="1">
      <alignment horizontal="center" vertical="center"/>
    </xf>
    <xf numFmtId="0" fontId="31" fillId="7" borderId="17" xfId="1" applyFont="1" applyFill="1" applyBorder="1" applyAlignment="1">
      <alignment horizontal="center" vertical="center"/>
    </xf>
    <xf numFmtId="166" fontId="2" fillId="0" borderId="0" xfId="1" applyNumberFormat="1">
      <alignment horizontal="left" vertical="center"/>
    </xf>
    <xf numFmtId="167" fontId="30" fillId="7" borderId="15" xfId="1" applyNumberFormat="1" applyFont="1" applyFill="1" applyBorder="1" applyAlignment="1">
      <alignment horizontal="left" vertical="center"/>
    </xf>
    <xf numFmtId="167" fontId="30" fillId="7" borderId="17" xfId="0" applyNumberFormat="1" applyFont="1" applyFill="1" applyBorder="1" applyAlignment="1">
      <alignment horizontal="left" vertical="center"/>
    </xf>
    <xf numFmtId="0" fontId="9" fillId="5" borderId="2" xfId="8" applyFill="1" applyBorder="1">
      <alignment horizontal="center" vertical="center"/>
    </xf>
    <xf numFmtId="0" fontId="9" fillId="5" borderId="3" xfId="8" applyFill="1" applyBorder="1">
      <alignment horizontal="center" vertical="center"/>
    </xf>
    <xf numFmtId="0" fontId="9" fillId="5" borderId="4" xfId="8" applyFill="1" applyBorder="1">
      <alignment horizontal="center" vertical="center"/>
    </xf>
    <xf numFmtId="0" fontId="15" fillId="4" borderId="2" xfId="45" applyFont="1" applyFill="1" applyBorder="1" applyAlignment="1">
      <alignment horizontal="left" vertical="center" wrapText="1"/>
    </xf>
    <xf numFmtId="0" fontId="15" fillId="4" borderId="3" xfId="45" applyFont="1" applyFill="1" applyBorder="1" applyAlignment="1">
      <alignment horizontal="left" vertical="center" wrapText="1"/>
    </xf>
    <xf numFmtId="0" fontId="15" fillId="4" borderId="4" xfId="45" applyFont="1" applyFill="1" applyBorder="1" applyAlignment="1">
      <alignment horizontal="left" vertical="center" wrapText="1"/>
    </xf>
    <xf numFmtId="0" fontId="23" fillId="0" borderId="15" xfId="45" applyFont="1" applyFill="1" applyBorder="1" applyProtection="1">
      <alignment horizontal="left" vertical="center"/>
    </xf>
    <xf numFmtId="0" fontId="23" fillId="0" borderId="16" xfId="45" applyFont="1" applyFill="1" applyBorder="1" applyProtection="1">
      <alignment horizontal="left" vertical="center"/>
    </xf>
    <xf numFmtId="0" fontId="23" fillId="0" borderId="17" xfId="45" applyFont="1" applyFill="1" applyBorder="1" applyProtection="1">
      <alignment horizontal="left" vertical="center"/>
    </xf>
    <xf numFmtId="165" fontId="15" fillId="0" borderId="15" xfId="45" applyNumberFormat="1" applyBorder="1" applyAlignment="1" applyProtection="1">
      <alignment horizontal="center" vertical="center"/>
    </xf>
    <xf numFmtId="165" fontId="15" fillId="0" borderId="16" xfId="45" applyNumberFormat="1" applyBorder="1" applyAlignment="1" applyProtection="1">
      <alignment horizontal="center" vertical="center"/>
    </xf>
    <xf numFmtId="165" fontId="15" fillId="0" borderId="17" xfId="45" applyNumberFormat="1" applyBorder="1" applyAlignment="1" applyProtection="1">
      <alignment horizontal="center" vertical="center"/>
    </xf>
    <xf numFmtId="165" fontId="23" fillId="3" borderId="9" xfId="45" applyNumberFormat="1" applyFont="1" applyFill="1" applyBorder="1" applyAlignment="1" applyProtection="1">
      <alignment horizontal="center" vertical="center"/>
      <protection locked="0"/>
    </xf>
    <xf numFmtId="165" fontId="23" fillId="3" borderId="11" xfId="45" applyNumberFormat="1" applyFont="1" applyFill="1" applyBorder="1" applyAlignment="1" applyProtection="1">
      <alignment horizontal="center" vertical="center"/>
      <protection locked="0"/>
    </xf>
    <xf numFmtId="165" fontId="23" fillId="3" borderId="10" xfId="45" applyNumberFormat="1" applyFont="1" applyFill="1" applyBorder="1" applyAlignment="1" applyProtection="1">
      <alignment horizontal="center" vertical="center"/>
      <protection locked="0"/>
    </xf>
    <xf numFmtId="0" fontId="23" fillId="3" borderId="9" xfId="45" applyFont="1" applyFill="1" applyBorder="1" applyAlignment="1" applyProtection="1">
      <alignment horizontal="left" vertical="center"/>
      <protection locked="0"/>
    </xf>
    <xf numFmtId="0" fontId="23" fillId="3" borderId="11" xfId="45" applyFont="1" applyFill="1" applyBorder="1" applyAlignment="1" applyProtection="1">
      <alignment horizontal="left" vertical="center"/>
      <protection locked="0"/>
    </xf>
    <xf numFmtId="0" fontId="23" fillId="3" borderId="10" xfId="45" applyFont="1" applyFill="1" applyBorder="1" applyAlignment="1" applyProtection="1">
      <alignment horizontal="left" vertical="center"/>
      <protection locked="0"/>
    </xf>
    <xf numFmtId="0" fontId="9" fillId="2" borderId="6" xfId="8" applyFill="1" applyBorder="1" applyAlignment="1">
      <alignment horizontal="center" vertical="center"/>
    </xf>
    <xf numFmtId="49" fontId="9" fillId="2" borderId="2" xfId="8" applyNumberFormat="1" applyFill="1" applyBorder="1" applyAlignment="1">
      <alignment horizontal="center" vertical="center"/>
    </xf>
    <xf numFmtId="0" fontId="9" fillId="2" borderId="4" xfId="8" applyFill="1" applyBorder="1" applyAlignment="1">
      <alignment horizontal="center" vertical="center"/>
    </xf>
    <xf numFmtId="0" fontId="9" fillId="2" borderId="8" xfId="8" applyFill="1" applyBorder="1" applyAlignment="1">
      <alignment horizontal="center" vertical="center"/>
    </xf>
    <xf numFmtId="0" fontId="9" fillId="2" borderId="12" xfId="8" applyFill="1" applyBorder="1" applyAlignment="1">
      <alignment horizontal="center" vertical="center"/>
    </xf>
    <xf numFmtId="0" fontId="9" fillId="2" borderId="9" xfId="8" applyFill="1" applyBorder="1" applyAlignment="1">
      <alignment horizontal="center" vertical="center"/>
    </xf>
    <xf numFmtId="0" fontId="28" fillId="9" borderId="0" xfId="8" applyFont="1" applyFill="1" applyAlignment="1">
      <alignment horizontal="left"/>
    </xf>
    <xf numFmtId="0" fontId="29" fillId="9" borderId="0" xfId="0" applyFont="1" applyFill="1" applyAlignment="1">
      <alignment horizontal="left"/>
    </xf>
    <xf numFmtId="166" fontId="2" fillId="9" borderId="0" xfId="1" applyNumberFormat="1" applyFill="1">
      <alignment horizontal="left" vertical="center"/>
    </xf>
    <xf numFmtId="0" fontId="27" fillId="0" borderId="13" xfId="45" applyFont="1" applyBorder="1" applyAlignment="1">
      <alignment horizontal="left" vertical="center" wrapText="1"/>
    </xf>
    <xf numFmtId="0" fontId="0" fillId="0" borderId="13" xfId="0" applyBorder="1" applyAlignment="1">
      <alignment vertical="center" wrapText="1"/>
    </xf>
    <xf numFmtId="165" fontId="15" fillId="9" borderId="15" xfId="45" applyNumberFormat="1" applyFill="1" applyBorder="1" applyAlignment="1" applyProtection="1">
      <alignment horizontal="center" vertical="center"/>
    </xf>
    <xf numFmtId="165" fontId="15" fillId="9" borderId="16" xfId="45" applyNumberFormat="1" applyFill="1" applyBorder="1" applyAlignment="1" applyProtection="1">
      <alignment horizontal="center" vertical="center"/>
    </xf>
    <xf numFmtId="165" fontId="15" fillId="9" borderId="17" xfId="45" applyNumberFormat="1" applyFill="1" applyBorder="1" applyAlignment="1" applyProtection="1">
      <alignment horizontal="center" vertical="center"/>
    </xf>
    <xf numFmtId="0" fontId="32" fillId="9" borderId="0" xfId="331" applyFont="1" applyFill="1" applyBorder="1" applyAlignment="1">
      <alignment horizontal="right"/>
    </xf>
    <xf numFmtId="0" fontId="32" fillId="9" borderId="20" xfId="331" applyFont="1" applyFill="1" applyBorder="1" applyAlignment="1">
      <alignment horizontal="right"/>
    </xf>
    <xf numFmtId="0" fontId="32" fillId="0" borderId="25" xfId="29" applyFont="1" applyBorder="1" applyAlignment="1">
      <alignment horizontal="left"/>
    </xf>
    <xf numFmtId="0" fontId="32" fillId="0" borderId="26" xfId="29" applyFont="1" applyBorder="1" applyAlignment="1">
      <alignment horizontal="left"/>
    </xf>
    <xf numFmtId="0" fontId="23" fillId="0" borderId="0" xfId="0" applyFont="1" applyAlignment="1">
      <alignment wrapText="1"/>
    </xf>
    <xf numFmtId="0" fontId="0" fillId="0" borderId="0" xfId="0" applyAlignment="1">
      <alignment wrapText="1"/>
    </xf>
    <xf numFmtId="0" fontId="23" fillId="0" borderId="25" xfId="29" applyFont="1" applyBorder="1" applyAlignment="1"/>
    <xf numFmtId="0" fontId="0" fillId="0" borderId="25" xfId="0" applyFont="1" applyBorder="1" applyAlignment="1"/>
    <xf numFmtId="0" fontId="45" fillId="9" borderId="0" xfId="29" applyFont="1" applyFill="1" applyAlignment="1">
      <alignment horizontal="left"/>
    </xf>
    <xf numFmtId="0" fontId="23" fillId="0" borderId="36" xfId="29" applyFont="1" applyBorder="1" applyAlignment="1">
      <alignment horizontal="center"/>
    </xf>
    <xf numFmtId="0" fontId="15" fillId="0" borderId="37" xfId="0" applyFont="1" applyBorder="1" applyAlignment="1">
      <alignment horizontal="center"/>
    </xf>
    <xf numFmtId="0" fontId="23" fillId="0" borderId="52" xfId="29" applyFont="1" applyBorder="1" applyAlignment="1">
      <alignment horizontal="left"/>
    </xf>
    <xf numFmtId="0" fontId="23" fillId="0" borderId="53" xfId="29" applyFont="1" applyBorder="1" applyAlignment="1">
      <alignment horizontal="left"/>
    </xf>
    <xf numFmtId="0" fontId="44" fillId="8" borderId="32" xfId="29" applyFont="1" applyFill="1" applyBorder="1" applyAlignment="1">
      <alignment horizontal="left"/>
    </xf>
    <xf numFmtId="0" fontId="44" fillId="8" borderId="44" xfId="29" applyFont="1" applyFill="1" applyBorder="1" applyAlignment="1">
      <alignment horizontal="left"/>
    </xf>
    <xf numFmtId="0" fontId="41" fillId="0" borderId="31" xfId="29" applyFont="1" applyBorder="1" applyAlignment="1"/>
    <xf numFmtId="0" fontId="42" fillId="0" borderId="40" xfId="0" applyFont="1" applyBorder="1" applyAlignment="1"/>
    <xf numFmtId="0" fontId="43" fillId="0" borderId="31" xfId="29" applyFont="1" applyBorder="1" applyAlignment="1">
      <alignment horizontal="center" wrapText="1"/>
    </xf>
    <xf numFmtId="0" fontId="43" fillId="0" borderId="44" xfId="29" applyFont="1" applyBorder="1" applyAlignment="1">
      <alignment horizontal="center" wrapText="1"/>
    </xf>
    <xf numFmtId="0" fontId="32" fillId="0" borderId="47" xfId="29" applyFont="1" applyBorder="1" applyAlignment="1">
      <alignment horizontal="left"/>
    </xf>
    <xf numFmtId="0" fontId="32" fillId="0" borderId="45" xfId="29" applyFont="1" applyBorder="1" applyAlignment="1">
      <alignment horizontal="left"/>
    </xf>
    <xf numFmtId="0" fontId="32" fillId="0" borderId="46" xfId="29" applyFont="1" applyBorder="1" applyAlignment="1">
      <alignment horizontal="left"/>
    </xf>
    <xf numFmtId="0" fontId="23" fillId="0" borderId="39" xfId="29" applyFont="1" applyBorder="1" applyAlignment="1">
      <alignment horizontal="center"/>
    </xf>
    <xf numFmtId="0" fontId="15" fillId="0" borderId="23" xfId="0" applyFont="1" applyBorder="1" applyAlignment="1">
      <alignment horizontal="center"/>
    </xf>
    <xf numFmtId="0" fontId="23" fillId="0" borderId="49" xfId="29" applyFont="1" applyBorder="1" applyAlignment="1">
      <alignment horizontal="left"/>
    </xf>
    <xf numFmtId="0" fontId="23" fillId="0" borderId="50" xfId="29" applyFont="1" applyBorder="1" applyAlignment="1">
      <alignment horizontal="left"/>
    </xf>
    <xf numFmtId="0" fontId="23" fillId="0" borderId="35" xfId="29" applyFont="1" applyBorder="1" applyAlignment="1">
      <alignment horizontal="center"/>
    </xf>
    <xf numFmtId="0" fontId="15" fillId="0" borderId="26" xfId="0" applyFont="1" applyBorder="1" applyAlignment="1">
      <alignment horizontal="center"/>
    </xf>
    <xf numFmtId="0" fontId="23" fillId="0" borderId="25" xfId="29" applyFont="1" applyBorder="1" applyAlignment="1">
      <alignment horizontal="left"/>
    </xf>
    <xf numFmtId="0" fontId="23" fillId="0" borderId="51" xfId="29" applyFont="1" applyBorder="1" applyAlignment="1">
      <alignment horizontal="left"/>
    </xf>
  </cellXfs>
  <cellStyles count="332">
    <cellStyle name="Followed Hyperlink" xfId="3"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31" builtinId="9" hidden="1"/>
    <cellStyle name="Followed Hyperlink" xfId="32" builtinId="9" hidden="1"/>
    <cellStyle name="Followed Hyperlink" xfId="33" builtinId="9" hidden="1"/>
    <cellStyle name="Followed Hyperlink" xfId="34" builtinId="9" hidden="1"/>
    <cellStyle name="Followed Hyperlink" xfId="35"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7" builtinId="9" hidden="1"/>
    <cellStyle name="Followed Hyperlink" xfId="49" builtinId="9" hidden="1"/>
    <cellStyle name="Followed Hyperlink" xfId="51" builtinId="9" hidden="1"/>
    <cellStyle name="Followed Hyperlink" xfId="53" builtinId="9" hidden="1"/>
    <cellStyle name="Followed Hyperlink" xfId="55" builtinId="9" hidden="1"/>
    <cellStyle name="Followed Hyperlink" xfId="57" builtinId="9" hidden="1"/>
    <cellStyle name="Followed Hyperlink" xfId="59" builtinId="9" hidden="1"/>
    <cellStyle name="Followed Hyperlink" xfId="61" builtinId="9" hidden="1"/>
    <cellStyle name="Followed Hyperlink" xfId="63" builtinId="9" hidden="1"/>
    <cellStyle name="Followed Hyperlink" xfId="65" builtinId="9" hidden="1"/>
    <cellStyle name="Followed Hyperlink" xfId="67" builtinId="9" hidden="1"/>
    <cellStyle name="Followed Hyperlink" xfId="69" builtinId="9" hidden="1"/>
    <cellStyle name="Followed Hyperlink" xfId="71" builtinId="9" hidden="1"/>
    <cellStyle name="Followed Hyperlink" xfId="72" builtinId="9" hidden="1"/>
    <cellStyle name="Followed Hyperlink" xfId="73" builtinId="9" hidden="1"/>
    <cellStyle name="Followed Hyperlink" xfId="74" builtinId="9" hidden="1"/>
    <cellStyle name="Followed Hyperlink" xfId="75" builtinId="9" hidden="1"/>
    <cellStyle name="Followed Hyperlink" xfId="76" builtinId="9" hidden="1"/>
    <cellStyle name="Followed Hyperlink" xfId="77" builtinId="9" hidden="1"/>
    <cellStyle name="Followed Hyperlink" xfId="78" builtinId="9" hidden="1"/>
    <cellStyle name="Followed Hyperlink" xfId="79" builtinId="9" hidden="1"/>
    <cellStyle name="Followed Hyperlink" xfId="80" builtinId="9" hidden="1"/>
    <cellStyle name="Followed Hyperlink" xfId="81" builtinId="9" hidden="1"/>
    <cellStyle name="Followed Hyperlink" xfId="82" builtinId="9" hidden="1"/>
    <cellStyle name="Followed Hyperlink" xfId="83" builtinId="9" hidden="1"/>
    <cellStyle name="Followed Hyperlink" xfId="84" builtinId="9" hidden="1"/>
    <cellStyle name="Followed Hyperlink" xfId="85" builtinId="9" hidden="1"/>
    <cellStyle name="Followed Hyperlink" xfId="86" builtinId="9" hidden="1"/>
    <cellStyle name="Followed Hyperlink" xfId="87" builtinId="9" hidden="1"/>
    <cellStyle name="Followed Hyperlink" xfId="88" builtinId="9" hidden="1"/>
    <cellStyle name="Followed Hyperlink" xfId="89" builtinId="9" hidden="1"/>
    <cellStyle name="Followed Hyperlink" xfId="90" builtinId="9" hidden="1"/>
    <cellStyle name="Followed Hyperlink" xfId="91" builtinId="9" hidden="1"/>
    <cellStyle name="Followed Hyperlink" xfId="92" builtinId="9" hidden="1"/>
    <cellStyle name="Followed Hyperlink" xfId="93" builtinId="9" hidden="1"/>
    <cellStyle name="Followed Hyperlink" xfId="94" builtinId="9" hidden="1"/>
    <cellStyle name="Followed Hyperlink" xfId="96" builtinId="9" hidden="1"/>
    <cellStyle name="Followed Hyperlink" xfId="98" builtinId="9" hidden="1"/>
    <cellStyle name="Followed Hyperlink" xfId="100" builtinId="9" hidden="1"/>
    <cellStyle name="Followed Hyperlink" xfId="102" builtinId="9" hidden="1"/>
    <cellStyle name="Followed Hyperlink" xfId="104" builtinId="9" hidden="1"/>
    <cellStyle name="Followed Hyperlink" xfId="106" builtinId="9" hidden="1"/>
    <cellStyle name="Followed Hyperlink" xfId="108" builtinId="9" hidden="1"/>
    <cellStyle name="Followed Hyperlink" xfId="110" builtinId="9" hidden="1"/>
    <cellStyle name="Followed Hyperlink" xfId="112" builtinId="9" hidden="1"/>
    <cellStyle name="Followed Hyperlink" xfId="114" builtinId="9" hidden="1"/>
    <cellStyle name="Followed Hyperlink" xfId="116" builtinId="9" hidden="1"/>
    <cellStyle name="Followed Hyperlink" xfId="118" builtinId="9" hidden="1"/>
    <cellStyle name="Followed Hyperlink" xfId="120" builtinId="9" hidden="1"/>
    <cellStyle name="Followed Hyperlink" xfId="122" builtinId="9" hidden="1"/>
    <cellStyle name="Followed Hyperlink" xfId="124" builtinId="9" hidden="1"/>
    <cellStyle name="Followed Hyperlink" xfId="126" builtinId="9" hidden="1"/>
    <cellStyle name="Followed Hyperlink" xfId="128" builtinId="9" hidden="1"/>
    <cellStyle name="Followed Hyperlink" xfId="130" builtinId="9" hidden="1"/>
    <cellStyle name="Followed Hyperlink" xfId="132" builtinId="9" hidden="1"/>
    <cellStyle name="Followed Hyperlink" xfId="134" builtinId="9" hidden="1"/>
    <cellStyle name="Followed Hyperlink" xfId="136" builtinId="9" hidden="1"/>
    <cellStyle name="Followed Hyperlink" xfId="138" builtinId="9" hidden="1"/>
    <cellStyle name="Followed Hyperlink" xfId="140" builtinId="9" hidden="1"/>
    <cellStyle name="Followed Hyperlink" xfId="142" builtinId="9" hidden="1"/>
    <cellStyle name="Followed Hyperlink" xfId="144" builtinId="9" hidden="1"/>
    <cellStyle name="Followed Hyperlink" xfId="146" builtinId="9" hidden="1"/>
    <cellStyle name="Followed Hyperlink" xfId="148" builtinId="9" hidden="1"/>
    <cellStyle name="Followed Hyperlink" xfId="150" builtinId="9" hidden="1"/>
    <cellStyle name="Followed Hyperlink" xfId="152" builtinId="9" hidden="1"/>
    <cellStyle name="Followed Hyperlink" xfId="154" builtinId="9" hidden="1"/>
    <cellStyle name="Followed Hyperlink" xfId="156" builtinId="9" hidden="1"/>
    <cellStyle name="Followed Hyperlink" xfId="158" builtinId="9" hidden="1"/>
    <cellStyle name="Followed Hyperlink" xfId="160" builtinId="9" hidden="1"/>
    <cellStyle name="Followed Hyperlink" xfId="162" builtinId="9" hidden="1"/>
    <cellStyle name="Followed Hyperlink" xfId="164" builtinId="9" hidden="1"/>
    <cellStyle name="Followed Hyperlink" xfId="166" builtinId="9" hidden="1"/>
    <cellStyle name="Followed Hyperlink" xfId="168" builtinId="9" hidden="1"/>
    <cellStyle name="Followed Hyperlink" xfId="170" builtinId="9" hidden="1"/>
    <cellStyle name="Followed Hyperlink" xfId="172" builtinId="9" hidden="1"/>
    <cellStyle name="Followed Hyperlink" xfId="174" builtinId="9" hidden="1"/>
    <cellStyle name="Followed Hyperlink" xfId="176" builtinId="9" hidden="1"/>
    <cellStyle name="Followed Hyperlink" xfId="178" builtinId="9" hidden="1"/>
    <cellStyle name="Followed Hyperlink" xfId="180" builtinId="9" hidden="1"/>
    <cellStyle name="Followed Hyperlink" xfId="182" builtinId="9" hidden="1"/>
    <cellStyle name="Followed Hyperlink" xfId="184" builtinId="9" hidden="1"/>
    <cellStyle name="Followed Hyperlink" xfId="186" builtinId="9" hidden="1"/>
    <cellStyle name="Followed Hyperlink" xfId="188" builtinId="9" hidden="1"/>
    <cellStyle name="Followed Hyperlink" xfId="190" builtinId="9" hidden="1"/>
    <cellStyle name="Followed Hyperlink" xfId="192" builtinId="9" hidden="1"/>
    <cellStyle name="Followed Hyperlink" xfId="194" builtinId="9" hidden="1"/>
    <cellStyle name="Followed Hyperlink" xfId="196" builtinId="9" hidden="1"/>
    <cellStyle name="Followed Hyperlink" xfId="198" builtinId="9" hidden="1"/>
    <cellStyle name="Followed Hyperlink" xfId="200" builtinId="9" hidden="1"/>
    <cellStyle name="Followed Hyperlink" xfId="202" builtinId="9" hidden="1"/>
    <cellStyle name="Followed Hyperlink" xfId="204" builtinId="9" hidden="1"/>
    <cellStyle name="Followed Hyperlink" xfId="206" builtinId="9" hidden="1"/>
    <cellStyle name="Followed Hyperlink" xfId="208" builtinId="9" hidden="1"/>
    <cellStyle name="Followed Hyperlink" xfId="210" builtinId="9" hidden="1"/>
    <cellStyle name="Followed Hyperlink" xfId="212" builtinId="9" hidden="1"/>
    <cellStyle name="Followed Hyperlink" xfId="214" builtinId="9" hidden="1"/>
    <cellStyle name="Followed Hyperlink" xfId="216" builtinId="9" hidden="1"/>
    <cellStyle name="Followed Hyperlink" xfId="218" builtinId="9" hidden="1"/>
    <cellStyle name="Followed Hyperlink" xfId="220" builtinId="9" hidden="1"/>
    <cellStyle name="Followed Hyperlink" xfId="222" builtinId="9" hidden="1"/>
    <cellStyle name="Followed Hyperlink" xfId="224" builtinId="9" hidden="1"/>
    <cellStyle name="Followed Hyperlink" xfId="226" builtinId="9" hidden="1"/>
    <cellStyle name="Followed Hyperlink" xfId="228" builtinId="9" hidden="1"/>
    <cellStyle name="Followed Hyperlink" xfId="230" builtinId="9" hidden="1"/>
    <cellStyle name="Followed Hyperlink" xfId="232" builtinId="9" hidden="1"/>
    <cellStyle name="Followed Hyperlink" xfId="234" builtinId="9" hidden="1"/>
    <cellStyle name="Followed Hyperlink" xfId="236" builtinId="9" hidden="1"/>
    <cellStyle name="Followed Hyperlink" xfId="238" builtinId="9" hidden="1"/>
    <cellStyle name="Followed Hyperlink" xfId="240" builtinId="9" hidden="1"/>
    <cellStyle name="Followed Hyperlink" xfId="242" builtinId="9" hidden="1"/>
    <cellStyle name="Followed Hyperlink" xfId="244" builtinId="9" hidden="1"/>
    <cellStyle name="Followed Hyperlink" xfId="246" builtinId="9" hidden="1"/>
    <cellStyle name="Followed Hyperlink" xfId="248" builtinId="9" hidden="1"/>
    <cellStyle name="Followed Hyperlink" xfId="250" builtinId="9" hidden="1"/>
    <cellStyle name="Followed Hyperlink" xfId="252" builtinId="9" hidden="1"/>
    <cellStyle name="Followed Hyperlink" xfId="254" builtinId="9" hidden="1"/>
    <cellStyle name="Followed Hyperlink" xfId="256" builtinId="9" hidden="1"/>
    <cellStyle name="Followed Hyperlink" xfId="258" builtinId="9" hidden="1"/>
    <cellStyle name="Followed Hyperlink" xfId="260" builtinId="9" hidden="1"/>
    <cellStyle name="Followed Hyperlink" xfId="262" builtinId="9" hidden="1"/>
    <cellStyle name="Followed Hyperlink" xfId="264" builtinId="9" hidden="1"/>
    <cellStyle name="Followed Hyperlink" xfId="266" builtinId="9" hidden="1"/>
    <cellStyle name="Followed Hyperlink" xfId="268" builtinId="9" hidden="1"/>
    <cellStyle name="Followed Hyperlink" xfId="270" builtinId="9" hidden="1"/>
    <cellStyle name="Followed Hyperlink" xfId="272" builtinId="9" hidden="1"/>
    <cellStyle name="Followed Hyperlink" xfId="274" builtinId="9" hidden="1"/>
    <cellStyle name="Followed Hyperlink" xfId="276" builtinId="9" hidden="1"/>
    <cellStyle name="Followed Hyperlink" xfId="278" builtinId="9" hidden="1"/>
    <cellStyle name="Followed Hyperlink" xfId="280" builtinId="9" hidden="1"/>
    <cellStyle name="Followed Hyperlink" xfId="282" builtinId="9" hidden="1"/>
    <cellStyle name="Followed Hyperlink" xfId="284" builtinId="9" hidden="1"/>
    <cellStyle name="Followed Hyperlink" xfId="286" builtinId="9" hidden="1"/>
    <cellStyle name="Followed Hyperlink" xfId="288" builtinId="9" hidden="1"/>
    <cellStyle name="Followed Hyperlink" xfId="290" builtinId="9" hidden="1"/>
    <cellStyle name="Followed Hyperlink" xfId="292" builtinId="9" hidden="1"/>
    <cellStyle name="Followed Hyperlink" xfId="294" builtinId="9" hidden="1"/>
    <cellStyle name="Followed Hyperlink" xfId="296" builtinId="9" hidden="1"/>
    <cellStyle name="Followed Hyperlink" xfId="298" builtinId="9" hidden="1"/>
    <cellStyle name="Followed Hyperlink" xfId="300" builtinId="9" hidden="1"/>
    <cellStyle name="Followed Hyperlink" xfId="302" builtinId="9" hidden="1"/>
    <cellStyle name="Followed Hyperlink" xfId="304" builtinId="9" hidden="1"/>
    <cellStyle name="Followed Hyperlink" xfId="306" builtinId="9" hidden="1"/>
    <cellStyle name="Followed Hyperlink" xfId="308" builtinId="9" hidden="1"/>
    <cellStyle name="Followed Hyperlink" xfId="310" builtinId="9" hidden="1"/>
    <cellStyle name="Followed Hyperlink" xfId="312" builtinId="9" hidden="1"/>
    <cellStyle name="Followed Hyperlink" xfId="314" builtinId="9" hidden="1"/>
    <cellStyle name="Followed Hyperlink" xfId="316" builtinId="9" hidden="1"/>
    <cellStyle name="Followed Hyperlink" xfId="318" builtinId="9" hidden="1"/>
    <cellStyle name="Followed Hyperlink" xfId="320" builtinId="9" hidden="1"/>
    <cellStyle name="Followed Hyperlink" xfId="322" builtinId="9" hidden="1"/>
    <cellStyle name="Followed Hyperlink" xfId="324" builtinId="9" hidden="1"/>
    <cellStyle name="Followed Hyperlink" xfId="326" builtinId="9" hidden="1"/>
    <cellStyle name="Followed Hyperlink" xfId="328" builtinId="9" hidden="1"/>
    <cellStyle name="Followed Hyperlink" xfId="330" builtinId="9" hidden="1"/>
    <cellStyle name="Hyperlink" xfId="2"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37" builtinId="8" hidden="1"/>
    <cellStyle name="Hyperlink" xfId="39" builtinId="8" hidden="1"/>
    <cellStyle name="Hyperlink" xfId="41" builtinId="8" hidden="1"/>
    <cellStyle name="Hyperlink" xfId="43" builtinId="8" hidden="1"/>
    <cellStyle name="Hyperlink" xfId="46" builtinId="8" hidden="1"/>
    <cellStyle name="Hyperlink" xfId="48" builtinId="8" hidden="1"/>
    <cellStyle name="Hyperlink" xfId="50" builtinId="8" hidden="1"/>
    <cellStyle name="Hyperlink" xfId="52" builtinId="8" hidden="1"/>
    <cellStyle name="Hyperlink" xfId="54" builtinId="8" hidden="1"/>
    <cellStyle name="Hyperlink" xfId="56" builtinId="8" hidden="1"/>
    <cellStyle name="Hyperlink" xfId="58" builtinId="8" hidden="1"/>
    <cellStyle name="Hyperlink" xfId="60" builtinId="8" hidden="1"/>
    <cellStyle name="Hyperlink" xfId="62" builtinId="8" hidden="1"/>
    <cellStyle name="Hyperlink" xfId="64" builtinId="8" hidden="1"/>
    <cellStyle name="Hyperlink" xfId="66" builtinId="8" hidden="1"/>
    <cellStyle name="Hyperlink" xfId="68" builtinId="8" hidden="1"/>
    <cellStyle name="Hyperlink" xfId="70" builtinId="8" hidden="1"/>
    <cellStyle name="Hyperlink" xfId="95" builtinId="8" hidden="1"/>
    <cellStyle name="Hyperlink" xfId="97" builtinId="8" hidden="1"/>
    <cellStyle name="Hyperlink" xfId="99" builtinId="8" hidden="1"/>
    <cellStyle name="Hyperlink" xfId="101" builtinId="8" hidden="1"/>
    <cellStyle name="Hyperlink" xfId="103" builtinId="8" hidden="1"/>
    <cellStyle name="Hyperlink" xfId="105" builtinId="8" hidden="1"/>
    <cellStyle name="Hyperlink" xfId="107" builtinId="8" hidden="1"/>
    <cellStyle name="Hyperlink" xfId="109" builtinId="8" hidden="1"/>
    <cellStyle name="Hyperlink" xfId="111" builtinId="8" hidden="1"/>
    <cellStyle name="Hyperlink" xfId="113" builtinId="8" hidden="1"/>
    <cellStyle name="Hyperlink" xfId="115" builtinId="8" hidden="1"/>
    <cellStyle name="Hyperlink" xfId="117" builtinId="8" hidden="1"/>
    <cellStyle name="Hyperlink" xfId="119" builtinId="8" hidden="1"/>
    <cellStyle name="Hyperlink" xfId="121" builtinId="8" hidden="1"/>
    <cellStyle name="Hyperlink" xfId="123" builtinId="8" hidden="1"/>
    <cellStyle name="Hyperlink" xfId="125" builtinId="8" hidden="1"/>
    <cellStyle name="Hyperlink" xfId="127" builtinId="8" hidden="1"/>
    <cellStyle name="Hyperlink" xfId="129" builtinId="8" hidden="1"/>
    <cellStyle name="Hyperlink" xfId="131" builtinId="8" hidden="1"/>
    <cellStyle name="Hyperlink" xfId="133" builtinId="8" hidden="1"/>
    <cellStyle name="Hyperlink" xfId="135" builtinId="8" hidden="1"/>
    <cellStyle name="Hyperlink" xfId="137" builtinId="8" hidden="1"/>
    <cellStyle name="Hyperlink" xfId="139" builtinId="8" hidden="1"/>
    <cellStyle name="Hyperlink" xfId="141" builtinId="8" hidden="1"/>
    <cellStyle name="Hyperlink" xfId="143" builtinId="8" hidden="1"/>
    <cellStyle name="Hyperlink" xfId="145" builtinId="8" hidden="1"/>
    <cellStyle name="Hyperlink" xfId="147" builtinId="8" hidden="1"/>
    <cellStyle name="Hyperlink" xfId="149" builtinId="8" hidden="1"/>
    <cellStyle name="Hyperlink" xfId="151" builtinId="8" hidden="1"/>
    <cellStyle name="Hyperlink" xfId="153" builtinId="8" hidden="1"/>
    <cellStyle name="Hyperlink" xfId="155" builtinId="8" hidden="1"/>
    <cellStyle name="Hyperlink" xfId="157" builtinId="8" hidden="1"/>
    <cellStyle name="Hyperlink" xfId="159" builtinId="8" hidden="1"/>
    <cellStyle name="Hyperlink" xfId="161" builtinId="8" hidden="1"/>
    <cellStyle name="Hyperlink" xfId="163" builtinId="8" hidden="1"/>
    <cellStyle name="Hyperlink" xfId="165" builtinId="8" hidden="1"/>
    <cellStyle name="Hyperlink" xfId="167" builtinId="8" hidden="1"/>
    <cellStyle name="Hyperlink" xfId="169" builtinId="8" hidden="1"/>
    <cellStyle name="Hyperlink" xfId="171" builtinId="8" hidden="1"/>
    <cellStyle name="Hyperlink" xfId="173" builtinId="8" hidden="1"/>
    <cellStyle name="Hyperlink" xfId="175" builtinId="8" hidden="1"/>
    <cellStyle name="Hyperlink" xfId="177" builtinId="8" hidden="1"/>
    <cellStyle name="Hyperlink" xfId="179" builtinId="8" hidden="1"/>
    <cellStyle name="Hyperlink" xfId="181" builtinId="8" hidden="1"/>
    <cellStyle name="Hyperlink" xfId="183" builtinId="8" hidden="1"/>
    <cellStyle name="Hyperlink" xfId="185" builtinId="8" hidden="1"/>
    <cellStyle name="Hyperlink" xfId="187" builtinId="8" hidden="1"/>
    <cellStyle name="Hyperlink" xfId="189" builtinId="8" hidden="1"/>
    <cellStyle name="Hyperlink" xfId="191" builtinId="8" hidden="1"/>
    <cellStyle name="Hyperlink" xfId="193" builtinId="8" hidden="1"/>
    <cellStyle name="Hyperlink" xfId="195" builtinId="8" hidden="1"/>
    <cellStyle name="Hyperlink" xfId="197" builtinId="8" hidden="1"/>
    <cellStyle name="Hyperlink" xfId="199" builtinId="8" hidden="1"/>
    <cellStyle name="Hyperlink" xfId="201" builtinId="8" hidden="1"/>
    <cellStyle name="Hyperlink" xfId="203" builtinId="8" hidden="1"/>
    <cellStyle name="Hyperlink" xfId="205" builtinId="8" hidden="1"/>
    <cellStyle name="Hyperlink" xfId="207" builtinId="8" hidden="1"/>
    <cellStyle name="Hyperlink" xfId="209" builtinId="8" hidden="1"/>
    <cellStyle name="Hyperlink" xfId="211" builtinId="8" hidden="1"/>
    <cellStyle name="Hyperlink" xfId="213" builtinId="8" hidden="1"/>
    <cellStyle name="Hyperlink" xfId="215" builtinId="8" hidden="1"/>
    <cellStyle name="Hyperlink" xfId="217" builtinId="8" hidden="1"/>
    <cellStyle name="Hyperlink" xfId="219" builtinId="8" hidden="1"/>
    <cellStyle name="Hyperlink" xfId="221" builtinId="8" hidden="1"/>
    <cellStyle name="Hyperlink" xfId="223" builtinId="8" hidden="1"/>
    <cellStyle name="Hyperlink" xfId="225" builtinId="8" hidden="1"/>
    <cellStyle name="Hyperlink" xfId="227" builtinId="8" hidden="1"/>
    <cellStyle name="Hyperlink" xfId="229" builtinId="8" hidden="1"/>
    <cellStyle name="Hyperlink" xfId="231" builtinId="8" hidden="1"/>
    <cellStyle name="Hyperlink" xfId="233" builtinId="8" hidden="1"/>
    <cellStyle name="Hyperlink" xfId="235" builtinId="8" hidden="1"/>
    <cellStyle name="Hyperlink" xfId="237" builtinId="8" hidden="1"/>
    <cellStyle name="Hyperlink" xfId="239" builtinId="8" hidden="1"/>
    <cellStyle name="Hyperlink" xfId="241" builtinId="8" hidden="1"/>
    <cellStyle name="Hyperlink" xfId="243" builtinId="8" hidden="1"/>
    <cellStyle name="Hyperlink" xfId="245" builtinId="8" hidden="1"/>
    <cellStyle name="Hyperlink" xfId="247" builtinId="8" hidden="1"/>
    <cellStyle name="Hyperlink" xfId="249" builtinId="8" hidden="1"/>
    <cellStyle name="Hyperlink" xfId="251" builtinId="8" hidden="1"/>
    <cellStyle name="Hyperlink" xfId="253" builtinId="8" hidden="1"/>
    <cellStyle name="Hyperlink" xfId="255" builtinId="8" hidden="1"/>
    <cellStyle name="Hyperlink" xfId="257" builtinId="8" hidden="1"/>
    <cellStyle name="Hyperlink" xfId="259" builtinId="8" hidden="1"/>
    <cellStyle name="Hyperlink" xfId="261" builtinId="8" hidden="1"/>
    <cellStyle name="Hyperlink" xfId="263" builtinId="8" hidden="1"/>
    <cellStyle name="Hyperlink" xfId="265" builtinId="8" hidden="1"/>
    <cellStyle name="Hyperlink" xfId="267" builtinId="8" hidden="1"/>
    <cellStyle name="Hyperlink" xfId="269" builtinId="8" hidden="1"/>
    <cellStyle name="Hyperlink" xfId="271" builtinId="8" hidden="1"/>
    <cellStyle name="Hyperlink" xfId="273" builtinId="8" hidden="1"/>
    <cellStyle name="Hyperlink" xfId="275" builtinId="8" hidden="1"/>
    <cellStyle name="Hyperlink" xfId="277" builtinId="8" hidden="1"/>
    <cellStyle name="Hyperlink" xfId="279" builtinId="8" hidden="1"/>
    <cellStyle name="Hyperlink" xfId="281" builtinId="8" hidden="1"/>
    <cellStyle name="Hyperlink" xfId="283" builtinId="8" hidden="1"/>
    <cellStyle name="Hyperlink" xfId="285" builtinId="8" hidden="1"/>
    <cellStyle name="Hyperlink" xfId="287" builtinId="8" hidden="1"/>
    <cellStyle name="Hyperlink" xfId="289" builtinId="8" hidden="1"/>
    <cellStyle name="Hyperlink" xfId="291" builtinId="8" hidden="1"/>
    <cellStyle name="Hyperlink" xfId="293" builtinId="8" hidden="1"/>
    <cellStyle name="Hyperlink" xfId="295" builtinId="8" hidden="1"/>
    <cellStyle name="Hyperlink" xfId="297" builtinId="8" hidden="1"/>
    <cellStyle name="Hyperlink" xfId="299" builtinId="8" hidden="1"/>
    <cellStyle name="Hyperlink" xfId="301" builtinId="8" hidden="1"/>
    <cellStyle name="Hyperlink" xfId="303" builtinId="8" hidden="1"/>
    <cellStyle name="Hyperlink" xfId="305" builtinId="8" hidden="1"/>
    <cellStyle name="Hyperlink" xfId="307" builtinId="8" hidden="1"/>
    <cellStyle name="Hyperlink" xfId="309" builtinId="8" hidden="1"/>
    <cellStyle name="Hyperlink" xfId="311" builtinId="8" hidden="1"/>
    <cellStyle name="Hyperlink" xfId="313" builtinId="8" hidden="1"/>
    <cellStyle name="Hyperlink" xfId="315" builtinId="8" hidden="1"/>
    <cellStyle name="Hyperlink" xfId="317" builtinId="8" hidden="1"/>
    <cellStyle name="Hyperlink" xfId="319" builtinId="8" hidden="1"/>
    <cellStyle name="Hyperlink" xfId="321" builtinId="8" hidden="1"/>
    <cellStyle name="Hyperlink" xfId="323" builtinId="8" hidden="1"/>
    <cellStyle name="Hyperlink" xfId="325" builtinId="8" hidden="1"/>
    <cellStyle name="Hyperlink" xfId="327" builtinId="8" hidden="1"/>
    <cellStyle name="Hyperlink" xfId="329" builtinId="8" hidden="1"/>
    <cellStyle name="Hyperlink 2" xfId="28" xr:uid="{00000000-0005-0000-0000-000000000000}"/>
    <cellStyle name="ICRHB Document Title" xfId="4" xr:uid="{00000000-0005-0000-0000-000092000000}"/>
    <cellStyle name="ICRHB Normal" xfId="1" xr:uid="{00000000-0005-0000-0000-000093000000}"/>
    <cellStyle name="ICRHB Paragraph Header" xfId="7" xr:uid="{00000000-0005-0000-0000-000094000000}"/>
    <cellStyle name="ICRHB Section Header" xfId="5" xr:uid="{00000000-0005-0000-0000-000095000000}"/>
    <cellStyle name="ICRHB Section Subheader" xfId="6" xr:uid="{00000000-0005-0000-0000-000096000000}"/>
    <cellStyle name="ICRHB Table Header" xfId="8" xr:uid="{00000000-0005-0000-0000-000097000000}"/>
    <cellStyle name="ICRHB Table Text" xfId="45" xr:uid="{00000000-0005-0000-0000-000098000000}"/>
    <cellStyle name="Normal" xfId="0" builtinId="0"/>
    <cellStyle name="Normal 2" xfId="29" xr:uid="{00000000-0005-0000-0000-000099000000}"/>
    <cellStyle name="Normal 2 2" xfId="27" xr:uid="{00000000-0005-0000-0000-00009A000000}"/>
    <cellStyle name="Normal 2 3" xfId="331" xr:uid="{00000000-0005-0000-0000-00009B000000}"/>
    <cellStyle name="Normal 3" xfId="30" xr:uid="{00000000-0005-0000-0000-00009C000000}"/>
  </cellStyles>
  <dxfs count="50">
    <dxf>
      <fill>
        <patternFill>
          <bgColor rgb="FF92D050"/>
        </patternFill>
      </fill>
    </dxf>
    <dxf>
      <fill>
        <patternFill>
          <bgColor theme="3" tint="0.79998168889431442"/>
        </patternFill>
      </fill>
    </dxf>
    <dxf>
      <font>
        <color rgb="FF00B050"/>
      </font>
    </dxf>
    <dxf>
      <font>
        <color rgb="FF00B050"/>
      </font>
    </dxf>
    <dxf>
      <fill>
        <patternFill>
          <bgColor rgb="FF92D050"/>
        </patternFill>
      </fill>
    </dxf>
    <dxf>
      <fill>
        <patternFill>
          <bgColor theme="3" tint="0.79998168889431442"/>
        </patternFill>
      </fill>
    </dxf>
    <dxf>
      <font>
        <color rgb="FF00B050"/>
      </font>
    </dxf>
    <dxf>
      <font>
        <color rgb="FF00B050"/>
      </font>
    </dxf>
    <dxf>
      <fill>
        <patternFill>
          <bgColor rgb="FF92D050"/>
        </patternFill>
      </fill>
    </dxf>
    <dxf>
      <fill>
        <patternFill>
          <bgColor theme="3" tint="0.79998168889431442"/>
        </patternFill>
      </fill>
    </dxf>
    <dxf>
      <font>
        <color rgb="FF00B050"/>
      </font>
    </dxf>
    <dxf>
      <font>
        <color rgb="FF00B050"/>
      </font>
    </dxf>
    <dxf>
      <font>
        <color rgb="FF006100"/>
      </font>
      <fill>
        <patternFill>
          <bgColor rgb="FFC6EFCE"/>
        </patternFill>
      </fill>
    </dxf>
    <dxf>
      <font>
        <color auto="1"/>
      </font>
      <fill>
        <patternFill patternType="none">
          <bgColor auto="1"/>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auto="1"/>
      </font>
      <fill>
        <patternFill patternType="none">
          <bgColor auto="1"/>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auto="1"/>
      </font>
      <fill>
        <patternFill patternType="none">
          <bgColor auto="1"/>
        </patternFill>
      </fill>
    </dxf>
    <dxf>
      <font>
        <color rgb="FF9C0006"/>
      </font>
      <fill>
        <patternFill>
          <bgColor rgb="FFFFC7CE"/>
        </patternFill>
      </fill>
    </dxf>
    <dxf>
      <font>
        <color rgb="FF006100"/>
      </font>
      <fill>
        <patternFill>
          <bgColor rgb="FFC6EFCE"/>
        </patternFill>
      </fill>
    </dxf>
    <dxf>
      <font>
        <color auto="1"/>
      </font>
      <fill>
        <patternFill patternType="none">
          <bgColor auto="1"/>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auto="1"/>
      </font>
      <fill>
        <patternFill patternType="none">
          <bgColor auto="1"/>
        </patternFill>
      </fill>
    </dxf>
    <dxf>
      <font>
        <color rgb="FF9C0006"/>
      </font>
      <fill>
        <patternFill>
          <bgColor rgb="FFFFC7CE"/>
        </patternFill>
      </fill>
    </dxf>
    <dxf>
      <font>
        <color rgb="FF006100"/>
      </font>
      <fill>
        <patternFill>
          <bgColor rgb="FFC6EFCE"/>
        </patternFill>
      </fill>
    </dxf>
    <dxf>
      <font>
        <color auto="1"/>
      </font>
      <fill>
        <patternFill patternType="none">
          <bgColor auto="1"/>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auto="1"/>
      </font>
      <fill>
        <patternFill patternType="none">
          <bgColor auto="1"/>
        </patternFill>
      </fill>
    </dxf>
    <dxf>
      <font>
        <color rgb="FF9C0006"/>
      </font>
      <fill>
        <patternFill>
          <bgColor rgb="FFFFC7CE"/>
        </patternFill>
      </fill>
    </dxf>
    <dxf>
      <font>
        <color rgb="FF006100"/>
      </font>
      <fill>
        <patternFill>
          <bgColor rgb="FFC6EFCE"/>
        </patternFill>
      </fill>
    </dxf>
    <dxf>
      <font>
        <color auto="1"/>
      </font>
      <fill>
        <patternFill patternType="none">
          <bgColor auto="1"/>
        </patternFill>
      </fill>
    </dxf>
  </dxfs>
  <tableStyles count="0" defaultTableStyle="TableStyleMedium9" defaultPivotStyle="PivotStyleMedium4"/>
  <colors>
    <mruColors>
      <color rgb="FFB8B2A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10160</xdr:colOff>
      <xdr:row>1</xdr:row>
      <xdr:rowOff>101600</xdr:rowOff>
    </xdr:from>
    <xdr:to>
      <xdr:col>1</xdr:col>
      <xdr:colOff>759460</xdr:colOff>
      <xdr:row>1</xdr:row>
      <xdr:rowOff>792480</xdr:rowOff>
    </xdr:to>
    <xdr:pic>
      <xdr:nvPicPr>
        <xdr:cNvPr id="3" name="Picture 2" descr="D:\IPMA\Website\Intranet\323 Official Graphics\IPMA_full_logo_sm.png">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3520" y="264160"/>
          <a:ext cx="749300" cy="690880"/>
        </a:xfrm>
        <a:prstGeom prst="rect">
          <a:avLst/>
        </a:prstGeom>
        <a:noFill/>
        <a:ln>
          <a:noFill/>
        </a:ln>
      </xdr:spPr>
    </xdr:pic>
    <xdr:clientData/>
  </xdr:twoCellAnchor>
  <xdr:twoCellAnchor>
    <xdr:from>
      <xdr:col>2</xdr:col>
      <xdr:colOff>2910840</xdr:colOff>
      <xdr:row>1</xdr:row>
      <xdr:rowOff>202153</xdr:rowOff>
    </xdr:from>
    <xdr:to>
      <xdr:col>4</xdr:col>
      <xdr:colOff>53340</xdr:colOff>
      <xdr:row>1</xdr:row>
      <xdr:rowOff>699134</xdr:rowOff>
    </xdr:to>
    <xdr:pic>
      <xdr:nvPicPr>
        <xdr:cNvPr id="9" name="Obrázok 5" descr="logo_SPPR">
          <a:extLst>
            <a:ext uri="{FF2B5EF4-FFF2-40B4-BE49-F238E27FC236}">
              <a16:creationId xmlns:a16="http://schemas.microsoft.com/office/drawing/2014/main" id="{00000000-0008-0000-0000-000009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962400" y="385033"/>
          <a:ext cx="1402080" cy="49698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PMCert Color">
  <a:themeElements>
    <a:clrScheme name="Custom 275">
      <a:dk1>
        <a:sysClr val="windowText" lastClr="000000"/>
      </a:dk1>
      <a:lt1>
        <a:sysClr val="window" lastClr="FFFFFF"/>
      </a:lt1>
      <a:dk2>
        <a:srgbClr val="800000"/>
      </a:dk2>
      <a:lt2>
        <a:srgbClr val="0000FF"/>
      </a:lt2>
      <a:accent1>
        <a:srgbClr val="FFC4C9"/>
      </a:accent1>
      <a:accent2>
        <a:srgbClr val="CCEEFF"/>
      </a:accent2>
      <a:accent3>
        <a:srgbClr val="DEFECE"/>
      </a:accent3>
      <a:accent4>
        <a:srgbClr val="EEDEFE"/>
      </a:accent4>
      <a:accent5>
        <a:srgbClr val="FFFFCC"/>
      </a:accent5>
      <a:accent6>
        <a:srgbClr val="F79646"/>
      </a:accent6>
      <a:hlink>
        <a:srgbClr val="0099EE"/>
      </a:hlink>
      <a:folHlink>
        <a:srgbClr val="CC00CC"/>
      </a:folHlink>
    </a:clrScheme>
    <a:fontScheme name="Office 2">
      <a:majorFont>
        <a:latin typeface="Calibri"/>
        <a:ea typeface=""/>
        <a:cs typeface=""/>
        <a:font script="Jpan" typeface="ＭＳ 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ajorFont>
      <a:minorFont>
        <a:latin typeface="Cambria"/>
        <a:ea typeface=""/>
        <a:cs typeface=""/>
        <a:font script="Jpan" typeface="ＭＳ Ｐ明朝"/>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sheetPr>
  <dimension ref="A2:E20"/>
  <sheetViews>
    <sheetView showGridLines="0" topLeftCell="A10" zoomScaleNormal="100" zoomScalePageLayoutView="125" workbookViewId="0">
      <selection activeCell="C6" sqref="C6:D6"/>
    </sheetView>
  </sheetViews>
  <sheetFormatPr defaultColWidth="10.85546875" defaultRowHeight="14.25" x14ac:dyDescent="0.2"/>
  <cols>
    <col min="1" max="1" width="2.85546875" style="66" customWidth="1"/>
    <col min="2" max="2" width="16.28515625" style="66" customWidth="1"/>
    <col min="3" max="3" width="51" style="66" customWidth="1"/>
    <col min="4" max="4" width="22.42578125" style="66" customWidth="1"/>
    <col min="5" max="16384" width="10.85546875" style="66"/>
  </cols>
  <sheetData>
    <row r="2" spans="1:5" ht="68.099999999999994" customHeight="1" x14ac:dyDescent="0.2">
      <c r="A2" s="231"/>
      <c r="B2" s="231"/>
      <c r="C2" s="73" t="s">
        <v>321</v>
      </c>
      <c r="D2" s="5"/>
      <c r="E2" s="64"/>
    </row>
    <row r="3" spans="1:5" ht="15" customHeight="1" x14ac:dyDescent="0.2">
      <c r="A3" s="64"/>
      <c r="B3" s="64"/>
      <c r="C3" s="30"/>
      <c r="D3" s="5"/>
      <c r="E3" s="64"/>
    </row>
    <row r="4" spans="1:5" ht="15" customHeight="1" x14ac:dyDescent="0.2">
      <c r="C4" s="30" t="s">
        <v>90</v>
      </c>
    </row>
    <row r="5" spans="1:5" s="3" customFormat="1" ht="18" customHeight="1" x14ac:dyDescent="0.2">
      <c r="B5" s="232" t="s">
        <v>33</v>
      </c>
      <c r="C5" s="233"/>
      <c r="D5" s="234"/>
    </row>
    <row r="6" spans="1:5" s="4" customFormat="1" ht="111.6" customHeight="1" x14ac:dyDescent="0.2">
      <c r="B6" s="69" t="s">
        <v>35</v>
      </c>
      <c r="C6" s="237" t="s">
        <v>352</v>
      </c>
      <c r="D6" s="238"/>
    </row>
    <row r="7" spans="1:5" s="67" customFormat="1" ht="79.150000000000006" customHeight="1" x14ac:dyDescent="0.2">
      <c r="B7" s="69" t="s">
        <v>36</v>
      </c>
      <c r="C7" s="229" t="s">
        <v>284</v>
      </c>
      <c r="D7" s="230"/>
    </row>
    <row r="8" spans="1:5" s="67" customFormat="1" ht="53.25" customHeight="1" x14ac:dyDescent="0.2">
      <c r="B8" s="69" t="s">
        <v>37</v>
      </c>
      <c r="C8" s="229" t="s">
        <v>277</v>
      </c>
      <c r="D8" s="230"/>
    </row>
    <row r="9" spans="1:5" s="67" customFormat="1" ht="36" customHeight="1" x14ac:dyDescent="0.2">
      <c r="B9" s="65" t="s">
        <v>34</v>
      </c>
      <c r="C9" s="229" t="s">
        <v>38</v>
      </c>
      <c r="D9" s="230"/>
    </row>
    <row r="11" spans="1:5" s="3" customFormat="1" ht="18" customHeight="1" x14ac:dyDescent="0.2">
      <c r="B11" s="232" t="s">
        <v>280</v>
      </c>
      <c r="C11" s="233"/>
      <c r="D11" s="234"/>
    </row>
    <row r="12" spans="1:5" s="67" customFormat="1" ht="65.45" customHeight="1" x14ac:dyDescent="0.2">
      <c r="B12" s="65" t="s">
        <v>39</v>
      </c>
      <c r="C12" s="229" t="s">
        <v>40</v>
      </c>
      <c r="D12" s="230"/>
    </row>
    <row r="13" spans="1:5" s="67" customFormat="1" ht="273.60000000000002" customHeight="1" x14ac:dyDescent="0.2">
      <c r="B13" s="65" t="s">
        <v>41</v>
      </c>
      <c r="C13" s="235" t="s">
        <v>351</v>
      </c>
      <c r="D13" s="230"/>
    </row>
    <row r="14" spans="1:5" s="67" customFormat="1" ht="65.45" customHeight="1" x14ac:dyDescent="0.2">
      <c r="B14" s="69" t="s">
        <v>322</v>
      </c>
      <c r="C14" s="229" t="s">
        <v>323</v>
      </c>
      <c r="D14" s="230"/>
    </row>
    <row r="15" spans="1:5" s="67" customFormat="1" ht="12.75" x14ac:dyDescent="0.2">
      <c r="C15" s="68"/>
    </row>
    <row r="16" spans="1:5" s="3" customFormat="1" ht="18" customHeight="1" x14ac:dyDescent="0.2">
      <c r="B16" s="232" t="s">
        <v>281</v>
      </c>
      <c r="C16" s="233"/>
      <c r="D16" s="234"/>
    </row>
    <row r="17" spans="2:4" s="67" customFormat="1" ht="36.75" customHeight="1" x14ac:dyDescent="0.2">
      <c r="B17" s="69" t="s">
        <v>39</v>
      </c>
      <c r="C17" s="229" t="s">
        <v>89</v>
      </c>
      <c r="D17" s="230"/>
    </row>
    <row r="18" spans="2:4" s="67" customFormat="1" ht="114.6" customHeight="1" x14ac:dyDescent="0.2">
      <c r="B18" s="69" t="s">
        <v>41</v>
      </c>
      <c r="C18" s="229" t="s">
        <v>283</v>
      </c>
      <c r="D18" s="236"/>
    </row>
    <row r="19" spans="2:4" s="67" customFormat="1" ht="44.45" customHeight="1" x14ac:dyDescent="0.2">
      <c r="B19" s="65" t="s">
        <v>37</v>
      </c>
      <c r="C19" s="229" t="s">
        <v>282</v>
      </c>
      <c r="D19" s="230"/>
    </row>
    <row r="20" spans="2:4" s="67" customFormat="1" ht="83.45" customHeight="1" x14ac:dyDescent="0.2">
      <c r="B20" s="69" t="s">
        <v>330</v>
      </c>
      <c r="C20" s="229" t="s">
        <v>331</v>
      </c>
      <c r="D20" s="230"/>
    </row>
  </sheetData>
  <customSheetViews>
    <customSheetView guid="{740DCA0A-182B-E649-BC90-296BE2BDEAB7}" scale="125" showGridLines="0" topLeftCell="A8">
      <selection activeCell="F10" sqref="F10"/>
      <pageMargins left="0.7" right="0.7" top="0.75" bottom="0.75" header="0.3" footer="0.3"/>
      <pageSetup paperSize="9" orientation="portrait" horizontalDpi="4294967292" verticalDpi="4294967292"/>
      <headerFooter>
        <oddFooter>&amp;L&amp;K000000IPMA ICR Handbook_x000D_&amp;KFF0000IPMA Internal Document&amp;C&amp;K000000&amp;P of &amp;N&amp;R&amp;K000000Management Complexity Ratings_x000D_v0.5, 30.05.2016</oddFooter>
      </headerFooter>
    </customSheetView>
  </customSheetViews>
  <mergeCells count="15">
    <mergeCell ref="C20:D20"/>
    <mergeCell ref="A2:B2"/>
    <mergeCell ref="B5:D5"/>
    <mergeCell ref="C8:D8"/>
    <mergeCell ref="C9:D9"/>
    <mergeCell ref="C13:D13"/>
    <mergeCell ref="C12:D12"/>
    <mergeCell ref="B16:D16"/>
    <mergeCell ref="C17:D17"/>
    <mergeCell ref="C19:D19"/>
    <mergeCell ref="B11:D11"/>
    <mergeCell ref="C18:D18"/>
    <mergeCell ref="C14:D14"/>
    <mergeCell ref="C6:D6"/>
    <mergeCell ref="C7:D7"/>
  </mergeCells>
  <phoneticPr fontId="10" type="noConversion"/>
  <pageMargins left="0.79000000000000015" right="0.79000000000000015" top="0.79000000000000015" bottom="0.79000000000000015" header="0.79000000000000015" footer="0.79000000000000015"/>
  <pageSetup paperSize="9" orientation="portrait" horizontalDpi="1200" verticalDpi="1200" r:id="rId1"/>
  <headerFooter>
    <oddFooter>&amp;L&amp;K000000IPMA ICR Handbook_x000D_&amp;KFF0000IPMA Internal Document&amp;C&amp;K000000&amp;P of &amp;N&amp;R&amp;K000000Management Complexity Ratings_x000D_v0.5, 30.05.2016</oddFooter>
  </headerFooter>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79998168889431442"/>
  </sheetPr>
  <dimension ref="B2:T151"/>
  <sheetViews>
    <sheetView showGridLines="0" showZeros="0" zoomScaleNormal="100" zoomScalePageLayoutView="125" workbookViewId="0">
      <pane xSplit="7" ySplit="7" topLeftCell="H8" activePane="bottomRight" state="frozenSplit"/>
      <selection pane="topRight" activeCell="H7" sqref="H7"/>
      <selection pane="bottomLeft" activeCell="A7" sqref="A7"/>
      <selection pane="bottomRight" activeCell="H107" sqref="H107"/>
    </sheetView>
  </sheetViews>
  <sheetFormatPr defaultColWidth="10.85546875" defaultRowHeight="12.75" outlineLevelRow="1" x14ac:dyDescent="0.2"/>
  <cols>
    <col min="1" max="1" width="2.85546875" style="7" customWidth="1"/>
    <col min="2" max="2" width="3.85546875" style="12" customWidth="1"/>
    <col min="3" max="3" width="41.28515625" style="7" customWidth="1"/>
    <col min="4" max="5" width="11.7109375" style="7" customWidth="1"/>
    <col min="6" max="6" width="11.42578125" style="7" customWidth="1"/>
    <col min="7" max="7" width="11.5703125" style="7" customWidth="1"/>
    <col min="8" max="8" width="5.42578125" style="8" customWidth="1"/>
    <col min="9" max="11" width="4.85546875" style="8" customWidth="1"/>
    <col min="12" max="12" width="5.28515625" style="8" customWidth="1"/>
    <col min="13" max="13" width="5.140625" style="8" customWidth="1"/>
    <col min="14" max="19" width="4.85546875" style="8" customWidth="1"/>
    <col min="20" max="20" width="40.85546875" style="7" customWidth="1"/>
    <col min="21" max="16384" width="10.85546875" style="7"/>
  </cols>
  <sheetData>
    <row r="2" spans="2:20" s="2" customFormat="1" ht="20.100000000000001" customHeight="1" x14ac:dyDescent="0.25">
      <c r="B2" s="11"/>
      <c r="C2" s="2" t="s">
        <v>29</v>
      </c>
      <c r="D2" s="1"/>
      <c r="E2" s="251" t="s">
        <v>30</v>
      </c>
      <c r="F2" s="252"/>
      <c r="G2" s="252"/>
      <c r="H2" s="66"/>
      <c r="I2" s="66"/>
      <c r="J2" s="66"/>
      <c r="K2" s="81" t="s">
        <v>31</v>
      </c>
      <c r="L2" s="257">
        <v>43846</v>
      </c>
      <c r="M2" s="258"/>
      <c r="N2" s="15"/>
      <c r="P2" s="256"/>
      <c r="Q2" s="256"/>
      <c r="R2" s="256"/>
      <c r="S2" s="256"/>
    </row>
    <row r="3" spans="2:20" s="2" customFormat="1" ht="20.100000000000001" customHeight="1" x14ac:dyDescent="0.2">
      <c r="B3" s="11"/>
      <c r="D3" s="1"/>
      <c r="E3" s="253" t="s">
        <v>325</v>
      </c>
      <c r="F3" s="254"/>
      <c r="G3" s="255"/>
      <c r="H3" s="66"/>
      <c r="I3" s="66"/>
      <c r="J3" s="66"/>
      <c r="K3" s="66"/>
      <c r="L3" s="17"/>
      <c r="M3" s="15"/>
      <c r="N3" s="15"/>
      <c r="O3" s="34"/>
      <c r="P3" s="256"/>
      <c r="Q3" s="256"/>
      <c r="R3" s="256"/>
      <c r="S3" s="256"/>
    </row>
    <row r="4" spans="2:20" s="2" customFormat="1" ht="20.100000000000001" customHeight="1" x14ac:dyDescent="0.2">
      <c r="B4" s="11"/>
      <c r="C4" s="30" t="s">
        <v>275</v>
      </c>
      <c r="D4" s="1"/>
      <c r="E4" s="82" t="s">
        <v>32</v>
      </c>
      <c r="F4" s="85" t="s">
        <v>0</v>
      </c>
      <c r="G4" s="1"/>
      <c r="H4" s="1"/>
      <c r="I4" s="1"/>
      <c r="J4" s="15"/>
      <c r="K4" s="16"/>
      <c r="L4" s="15"/>
      <c r="M4" s="15"/>
      <c r="N4" s="15"/>
      <c r="O4" s="15"/>
      <c r="P4" s="34"/>
      <c r="Q4" s="17"/>
      <c r="R4" s="15"/>
      <c r="S4" s="15"/>
    </row>
    <row r="5" spans="2:20" ht="15" customHeight="1" x14ac:dyDescent="0.2">
      <c r="H5" s="259" t="s">
        <v>204</v>
      </c>
      <c r="I5" s="260"/>
      <c r="J5" s="260"/>
      <c r="K5" s="260"/>
      <c r="L5" s="260"/>
      <c r="M5" s="260"/>
      <c r="N5" s="260"/>
      <c r="O5" s="260"/>
      <c r="P5" s="260"/>
      <c r="Q5" s="260"/>
      <c r="R5" s="260"/>
      <c r="S5" s="261"/>
    </row>
    <row r="6" spans="2:20" s="6" customFormat="1" ht="21.95" customHeight="1" x14ac:dyDescent="0.2">
      <c r="B6" s="248" t="s">
        <v>2</v>
      </c>
      <c r="C6" s="241" t="s">
        <v>82</v>
      </c>
      <c r="D6" s="250" t="s">
        <v>203</v>
      </c>
      <c r="E6" s="250"/>
      <c r="F6" s="250"/>
      <c r="G6" s="250"/>
      <c r="H6" s="247" t="s">
        <v>42</v>
      </c>
      <c r="I6" s="247"/>
      <c r="J6" s="247"/>
      <c r="K6" s="247"/>
      <c r="L6" s="247"/>
      <c r="M6" s="247"/>
      <c r="N6" s="247"/>
      <c r="O6" s="247"/>
      <c r="P6" s="247"/>
      <c r="Q6" s="247"/>
      <c r="R6" s="247"/>
      <c r="S6" s="247"/>
      <c r="T6" s="241" t="s">
        <v>55</v>
      </c>
    </row>
    <row r="7" spans="2:20" s="6" customFormat="1" ht="30" customHeight="1" x14ac:dyDescent="0.2">
      <c r="B7" s="249"/>
      <c r="C7" s="242"/>
      <c r="D7" s="32" t="s">
        <v>199</v>
      </c>
      <c r="E7" s="32" t="s">
        <v>200</v>
      </c>
      <c r="F7" s="32" t="s">
        <v>201</v>
      </c>
      <c r="G7" s="32" t="s">
        <v>202</v>
      </c>
      <c r="H7" s="70" t="s">
        <v>43</v>
      </c>
      <c r="I7" s="70" t="s">
        <v>44</v>
      </c>
      <c r="J7" s="70" t="s">
        <v>45</v>
      </c>
      <c r="K7" s="70" t="s">
        <v>46</v>
      </c>
      <c r="L7" s="70" t="s">
        <v>47</v>
      </c>
      <c r="M7" s="70" t="s">
        <v>48</v>
      </c>
      <c r="N7" s="70" t="s">
        <v>49</v>
      </c>
      <c r="O7" s="70" t="s">
        <v>50</v>
      </c>
      <c r="P7" s="70" t="s">
        <v>51</v>
      </c>
      <c r="Q7" s="70" t="s">
        <v>52</v>
      </c>
      <c r="R7" s="70" t="s">
        <v>53</v>
      </c>
      <c r="S7" s="70" t="s">
        <v>54</v>
      </c>
      <c r="T7" s="242"/>
    </row>
    <row r="8" spans="2:20" ht="39.950000000000003" customHeight="1" x14ac:dyDescent="0.2">
      <c r="B8" s="22">
        <v>1</v>
      </c>
      <c r="C8" s="243" t="s">
        <v>68</v>
      </c>
      <c r="D8" s="243"/>
      <c r="E8" s="243"/>
      <c r="F8" s="243"/>
      <c r="G8" s="243"/>
      <c r="H8" s="40" t="str">
        <f>H9</f>
        <v/>
      </c>
      <c r="I8" s="40" t="str">
        <f t="shared" ref="I8:S8" si="0">I9</f>
        <v/>
      </c>
      <c r="J8" s="40" t="str">
        <f t="shared" si="0"/>
        <v/>
      </c>
      <c r="K8" s="40" t="str">
        <f t="shared" si="0"/>
        <v/>
      </c>
      <c r="L8" s="40" t="str">
        <f t="shared" si="0"/>
        <v/>
      </c>
      <c r="M8" s="40" t="str">
        <f t="shared" si="0"/>
        <v/>
      </c>
      <c r="N8" s="40" t="str">
        <f t="shared" si="0"/>
        <v/>
      </c>
      <c r="O8" s="40" t="str">
        <f t="shared" si="0"/>
        <v/>
      </c>
      <c r="P8" s="40" t="str">
        <f t="shared" si="0"/>
        <v/>
      </c>
      <c r="Q8" s="40" t="str">
        <f t="shared" si="0"/>
        <v/>
      </c>
      <c r="R8" s="40" t="str">
        <f t="shared" si="0"/>
        <v/>
      </c>
      <c r="S8" s="40" t="str">
        <f t="shared" si="0"/>
        <v/>
      </c>
      <c r="T8" s="62"/>
    </row>
    <row r="9" spans="2:20" x14ac:dyDescent="0.2">
      <c r="B9" s="19"/>
      <c r="C9" s="244" t="s">
        <v>264</v>
      </c>
      <c r="D9" s="245"/>
      <c r="E9" s="245"/>
      <c r="F9" s="245"/>
      <c r="G9" s="246"/>
      <c r="H9" s="24" t="str">
        <f t="shared" ref="H9:S9" si="1">IF(SUM(H10:H19)=0,"",ROUND(AVERAGE(H10:H19),0))</f>
        <v/>
      </c>
      <c r="I9" s="24" t="str">
        <f t="shared" si="1"/>
        <v/>
      </c>
      <c r="J9" s="24" t="str">
        <f t="shared" si="1"/>
        <v/>
      </c>
      <c r="K9" s="24" t="str">
        <f t="shared" si="1"/>
        <v/>
      </c>
      <c r="L9" s="24" t="str">
        <f t="shared" si="1"/>
        <v/>
      </c>
      <c r="M9" s="24" t="str">
        <f t="shared" si="1"/>
        <v/>
      </c>
      <c r="N9" s="24" t="str">
        <f t="shared" si="1"/>
        <v/>
      </c>
      <c r="O9" s="24" t="str">
        <f t="shared" si="1"/>
        <v/>
      </c>
      <c r="P9" s="24" t="str">
        <f t="shared" si="1"/>
        <v/>
      </c>
      <c r="Q9" s="24" t="str">
        <f t="shared" si="1"/>
        <v/>
      </c>
      <c r="R9" s="24" t="str">
        <f t="shared" si="1"/>
        <v/>
      </c>
      <c r="S9" s="24" t="str">
        <f t="shared" si="1"/>
        <v/>
      </c>
    </row>
    <row r="10" spans="2:20" ht="30" customHeight="1" outlineLevel="1" x14ac:dyDescent="0.2">
      <c r="B10" s="19" t="s">
        <v>265</v>
      </c>
      <c r="C10" s="20" t="s">
        <v>88</v>
      </c>
      <c r="D10" s="21" t="s">
        <v>84</v>
      </c>
      <c r="E10" s="21" t="s">
        <v>85</v>
      </c>
      <c r="F10" s="21" t="s">
        <v>86</v>
      </c>
      <c r="G10" s="21" t="s">
        <v>87</v>
      </c>
      <c r="H10" s="40"/>
      <c r="I10" s="40"/>
      <c r="J10" s="40"/>
      <c r="K10" s="40"/>
      <c r="L10" s="40"/>
      <c r="M10" s="40"/>
      <c r="N10" s="40"/>
      <c r="O10" s="40"/>
      <c r="P10" s="40"/>
      <c r="Q10" s="40"/>
      <c r="R10" s="40"/>
      <c r="S10" s="40"/>
      <c r="T10" s="62"/>
    </row>
    <row r="11" spans="2:20" ht="38.25" outlineLevel="1" x14ac:dyDescent="0.2">
      <c r="B11" s="19" t="s">
        <v>266</v>
      </c>
      <c r="C11" s="20" t="s">
        <v>91</v>
      </c>
      <c r="D11" s="21" t="s">
        <v>93</v>
      </c>
      <c r="E11" s="21" t="s">
        <v>92</v>
      </c>
      <c r="F11" s="21" t="s">
        <v>94</v>
      </c>
      <c r="G11" s="21" t="s">
        <v>95</v>
      </c>
      <c r="H11" s="40"/>
      <c r="I11" s="40"/>
      <c r="J11" s="40"/>
      <c r="K11" s="40"/>
      <c r="L11" s="40"/>
      <c r="M11" s="40"/>
      <c r="N11" s="40"/>
      <c r="O11" s="40"/>
      <c r="P11" s="40"/>
      <c r="Q11" s="40"/>
      <c r="R11" s="40"/>
      <c r="S11" s="40"/>
      <c r="T11" s="62"/>
    </row>
    <row r="12" spans="2:20" ht="36" outlineLevel="1" x14ac:dyDescent="0.2">
      <c r="B12" s="19" t="s">
        <v>274</v>
      </c>
      <c r="C12" s="20" t="s">
        <v>96</v>
      </c>
      <c r="D12" s="21" t="s">
        <v>97</v>
      </c>
      <c r="E12" s="21" t="s">
        <v>98</v>
      </c>
      <c r="F12" s="21" t="s">
        <v>99</v>
      </c>
      <c r="G12" s="21" t="s">
        <v>100</v>
      </c>
      <c r="H12" s="40"/>
      <c r="I12" s="40"/>
      <c r="J12" s="40"/>
      <c r="K12" s="40"/>
      <c r="L12" s="40"/>
      <c r="M12" s="40"/>
      <c r="N12" s="40"/>
      <c r="O12" s="40"/>
      <c r="P12" s="40"/>
      <c r="Q12" s="40"/>
      <c r="R12" s="40"/>
      <c r="S12" s="40"/>
      <c r="T12" s="62"/>
    </row>
    <row r="13" spans="2:20" ht="36" customHeight="1" outlineLevel="1" x14ac:dyDescent="0.2">
      <c r="B13" s="19" t="s">
        <v>267</v>
      </c>
      <c r="C13" s="20" t="s">
        <v>101</v>
      </c>
      <c r="D13" s="21" t="s">
        <v>105</v>
      </c>
      <c r="E13" s="21" t="s">
        <v>103</v>
      </c>
      <c r="F13" s="21" t="s">
        <v>102</v>
      </c>
      <c r="G13" s="21" t="s">
        <v>104</v>
      </c>
      <c r="H13" s="40"/>
      <c r="I13" s="40"/>
      <c r="J13" s="40"/>
      <c r="K13" s="40"/>
      <c r="L13" s="40"/>
      <c r="M13" s="40"/>
      <c r="N13" s="40"/>
      <c r="O13" s="40"/>
      <c r="P13" s="40"/>
      <c r="Q13" s="40"/>
      <c r="R13" s="40"/>
      <c r="S13" s="40"/>
      <c r="T13" s="62"/>
    </row>
    <row r="14" spans="2:20" ht="30" customHeight="1" outlineLevel="1" x14ac:dyDescent="0.2">
      <c r="B14" s="19" t="s">
        <v>268</v>
      </c>
      <c r="C14" s="20" t="s">
        <v>106</v>
      </c>
      <c r="D14" s="21" t="s">
        <v>84</v>
      </c>
      <c r="E14" s="21" t="s">
        <v>85</v>
      </c>
      <c r="F14" s="21" t="s">
        <v>86</v>
      </c>
      <c r="G14" s="21" t="s">
        <v>87</v>
      </c>
      <c r="H14" s="40"/>
      <c r="I14" s="40"/>
      <c r="J14" s="40"/>
      <c r="K14" s="40"/>
      <c r="L14" s="40"/>
      <c r="M14" s="40"/>
      <c r="N14" s="40"/>
      <c r="O14" s="40"/>
      <c r="P14" s="40"/>
      <c r="Q14" s="40"/>
      <c r="R14" s="40"/>
      <c r="S14" s="40"/>
      <c r="T14" s="62"/>
    </row>
    <row r="15" spans="2:20" ht="36" customHeight="1" outlineLevel="1" x14ac:dyDescent="0.2">
      <c r="B15" s="19" t="s">
        <v>269</v>
      </c>
      <c r="C15" s="20" t="s">
        <v>107</v>
      </c>
      <c r="D15" s="21" t="s">
        <v>105</v>
      </c>
      <c r="E15" s="21" t="s">
        <v>103</v>
      </c>
      <c r="F15" s="21" t="s">
        <v>102</v>
      </c>
      <c r="G15" s="21" t="s">
        <v>104</v>
      </c>
      <c r="H15" s="40"/>
      <c r="I15" s="40"/>
      <c r="J15" s="40"/>
      <c r="K15" s="40"/>
      <c r="L15" s="40"/>
      <c r="M15" s="40"/>
      <c r="N15" s="40"/>
      <c r="O15" s="40"/>
      <c r="P15" s="40"/>
      <c r="Q15" s="40"/>
      <c r="R15" s="40"/>
      <c r="S15" s="40"/>
      <c r="T15" s="62"/>
    </row>
    <row r="16" spans="2:20" ht="30" customHeight="1" outlineLevel="1" x14ac:dyDescent="0.2">
      <c r="B16" s="19" t="s">
        <v>270</v>
      </c>
      <c r="C16" s="20" t="s">
        <v>108</v>
      </c>
      <c r="D16" s="21" t="s">
        <v>109</v>
      </c>
      <c r="E16" s="21" t="s">
        <v>110</v>
      </c>
      <c r="F16" s="21" t="s">
        <v>111</v>
      </c>
      <c r="G16" s="21" t="s">
        <v>112</v>
      </c>
      <c r="H16" s="40"/>
      <c r="I16" s="40"/>
      <c r="J16" s="40"/>
      <c r="K16" s="40"/>
      <c r="L16" s="40"/>
      <c r="M16" s="40"/>
      <c r="N16" s="40"/>
      <c r="O16" s="40"/>
      <c r="P16" s="40"/>
      <c r="Q16" s="40"/>
      <c r="R16" s="40"/>
      <c r="S16" s="40"/>
      <c r="T16" s="62"/>
    </row>
    <row r="17" spans="2:20" ht="30" customHeight="1" outlineLevel="1" x14ac:dyDescent="0.2">
      <c r="B17" s="19" t="s">
        <v>271</v>
      </c>
      <c r="C17" s="20" t="s">
        <v>113</v>
      </c>
      <c r="D17" s="21" t="s">
        <v>114</v>
      </c>
      <c r="E17" s="21" t="s">
        <v>115</v>
      </c>
      <c r="F17" s="21" t="s">
        <v>116</v>
      </c>
      <c r="G17" s="21" t="s">
        <v>117</v>
      </c>
      <c r="H17" s="40"/>
      <c r="I17" s="40"/>
      <c r="J17" s="40"/>
      <c r="K17" s="40"/>
      <c r="L17" s="40"/>
      <c r="M17" s="40"/>
      <c r="N17" s="40"/>
      <c r="O17" s="40"/>
      <c r="P17" s="40"/>
      <c r="Q17" s="40"/>
      <c r="R17" s="40"/>
      <c r="S17" s="40"/>
      <c r="T17" s="62"/>
    </row>
    <row r="18" spans="2:20" ht="36" customHeight="1" outlineLevel="1" x14ac:dyDescent="0.2">
      <c r="B18" s="19" t="s">
        <v>272</v>
      </c>
      <c r="C18" s="20" t="s">
        <v>118</v>
      </c>
      <c r="D18" s="21" t="s">
        <v>119</v>
      </c>
      <c r="E18" s="21" t="s">
        <v>120</v>
      </c>
      <c r="F18" s="21" t="s">
        <v>121</v>
      </c>
      <c r="G18" s="21" t="s">
        <v>122</v>
      </c>
      <c r="H18" s="40"/>
      <c r="I18" s="40"/>
      <c r="J18" s="40"/>
      <c r="K18" s="40"/>
      <c r="L18" s="40"/>
      <c r="M18" s="40"/>
      <c r="N18" s="40"/>
      <c r="O18" s="40"/>
      <c r="P18" s="40"/>
      <c r="Q18" s="40"/>
      <c r="R18" s="40"/>
      <c r="S18" s="40"/>
      <c r="T18" s="62"/>
    </row>
    <row r="19" spans="2:20" ht="30" customHeight="1" outlineLevel="1" x14ac:dyDescent="0.2">
      <c r="B19" s="19" t="s">
        <v>273</v>
      </c>
      <c r="C19" s="20" t="s">
        <v>123</v>
      </c>
      <c r="D19" s="21" t="s">
        <v>124</v>
      </c>
      <c r="E19" s="21" t="s">
        <v>125</v>
      </c>
      <c r="F19" s="21" t="s">
        <v>126</v>
      </c>
      <c r="G19" s="21" t="s">
        <v>127</v>
      </c>
      <c r="H19" s="40"/>
      <c r="I19" s="40"/>
      <c r="J19" s="40"/>
      <c r="K19" s="40"/>
      <c r="L19" s="40"/>
      <c r="M19" s="40"/>
      <c r="N19" s="40"/>
      <c r="O19" s="40"/>
      <c r="P19" s="40"/>
      <c r="Q19" s="40"/>
      <c r="R19" s="40"/>
      <c r="S19" s="40"/>
      <c r="T19" s="62"/>
    </row>
    <row r="20" spans="2:20" x14ac:dyDescent="0.2">
      <c r="B20" s="13"/>
      <c r="C20" s="239" t="s">
        <v>287</v>
      </c>
      <c r="D20" s="240"/>
      <c r="E20" s="240"/>
      <c r="F20" s="240"/>
      <c r="G20" s="240"/>
      <c r="T20" s="13"/>
    </row>
    <row r="21" spans="2:20" x14ac:dyDescent="0.2">
      <c r="C21" s="9"/>
      <c r="D21" s="10"/>
      <c r="E21" s="10"/>
      <c r="F21" s="10"/>
      <c r="G21" s="10"/>
    </row>
    <row r="22" spans="2:20" ht="51" customHeight="1" x14ac:dyDescent="0.2">
      <c r="B22" s="22">
        <v>2</v>
      </c>
      <c r="C22" s="243" t="s">
        <v>70</v>
      </c>
      <c r="D22" s="243"/>
      <c r="E22" s="243"/>
      <c r="F22" s="243"/>
      <c r="G22" s="243"/>
      <c r="H22" s="40" t="str">
        <f t="shared" ref="H22:J22" si="2">H23</f>
        <v/>
      </c>
      <c r="I22" s="40" t="str">
        <f t="shared" si="2"/>
        <v/>
      </c>
      <c r="J22" s="40" t="str">
        <f t="shared" si="2"/>
        <v/>
      </c>
      <c r="K22" s="40" t="str">
        <f t="shared" ref="K22:S22" si="3">K23</f>
        <v/>
      </c>
      <c r="L22" s="40" t="str">
        <f t="shared" si="3"/>
        <v/>
      </c>
      <c r="M22" s="40" t="str">
        <f t="shared" si="3"/>
        <v/>
      </c>
      <c r="N22" s="40" t="str">
        <f t="shared" si="3"/>
        <v/>
      </c>
      <c r="O22" s="40" t="str">
        <f t="shared" si="3"/>
        <v/>
      </c>
      <c r="P22" s="40" t="str">
        <f t="shared" si="3"/>
        <v/>
      </c>
      <c r="Q22" s="40" t="str">
        <f t="shared" si="3"/>
        <v/>
      </c>
      <c r="R22" s="40" t="str">
        <f t="shared" si="3"/>
        <v/>
      </c>
      <c r="S22" s="40" t="str">
        <f t="shared" si="3"/>
        <v/>
      </c>
      <c r="T22" s="62"/>
    </row>
    <row r="23" spans="2:20" x14ac:dyDescent="0.2">
      <c r="B23" s="19"/>
      <c r="C23" s="244" t="s">
        <v>264</v>
      </c>
      <c r="D23" s="245"/>
      <c r="E23" s="245"/>
      <c r="F23" s="245"/>
      <c r="G23" s="246"/>
      <c r="H23" s="24" t="str">
        <f t="shared" ref="H23:S23" si="4">IF(SUM(H24:H26)=0,"",AVERAGE(H24:H26))</f>
        <v/>
      </c>
      <c r="I23" s="24" t="str">
        <f t="shared" si="4"/>
        <v/>
      </c>
      <c r="J23" s="24" t="str">
        <f t="shared" si="4"/>
        <v/>
      </c>
      <c r="K23" s="24" t="str">
        <f t="shared" si="4"/>
        <v/>
      </c>
      <c r="L23" s="24" t="str">
        <f t="shared" si="4"/>
        <v/>
      </c>
      <c r="M23" s="24" t="str">
        <f t="shared" si="4"/>
        <v/>
      </c>
      <c r="N23" s="24" t="str">
        <f t="shared" si="4"/>
        <v/>
      </c>
      <c r="O23" s="24" t="str">
        <f t="shared" si="4"/>
        <v/>
      </c>
      <c r="P23" s="24" t="str">
        <f t="shared" si="4"/>
        <v/>
      </c>
      <c r="Q23" s="24" t="str">
        <f t="shared" si="4"/>
        <v/>
      </c>
      <c r="R23" s="24" t="str">
        <f t="shared" si="4"/>
        <v/>
      </c>
      <c r="S23" s="24" t="str">
        <f t="shared" si="4"/>
        <v/>
      </c>
    </row>
    <row r="24" spans="2:20" ht="30" customHeight="1" outlineLevel="1" x14ac:dyDescent="0.2">
      <c r="B24" s="19" t="s">
        <v>265</v>
      </c>
      <c r="C24" s="20" t="s">
        <v>128</v>
      </c>
      <c r="D24" s="25" t="s">
        <v>3</v>
      </c>
      <c r="E24" s="25" t="s">
        <v>4</v>
      </c>
      <c r="F24" s="25" t="s">
        <v>292</v>
      </c>
      <c r="G24" s="25" t="s">
        <v>285</v>
      </c>
      <c r="H24" s="40"/>
      <c r="I24" s="40"/>
      <c r="J24" s="40"/>
      <c r="K24" s="40"/>
      <c r="L24" s="40"/>
      <c r="M24" s="40"/>
      <c r="N24" s="40"/>
      <c r="O24" s="40"/>
      <c r="P24" s="40"/>
      <c r="Q24" s="40"/>
      <c r="R24" s="40"/>
      <c r="S24" s="40"/>
      <c r="T24" s="62"/>
    </row>
    <row r="25" spans="2:20" ht="30" customHeight="1" outlineLevel="1" x14ac:dyDescent="0.2">
      <c r="B25" s="19" t="s">
        <v>266</v>
      </c>
      <c r="C25" s="20" t="s">
        <v>129</v>
      </c>
      <c r="D25" s="25" t="s">
        <v>130</v>
      </c>
      <c r="E25" s="25" t="s">
        <v>131</v>
      </c>
      <c r="F25" s="25" t="s">
        <v>132</v>
      </c>
      <c r="G25" s="25" t="s">
        <v>133</v>
      </c>
      <c r="H25" s="40"/>
      <c r="I25" s="40"/>
      <c r="J25" s="40"/>
      <c r="K25" s="40"/>
      <c r="L25" s="40"/>
      <c r="M25" s="40"/>
      <c r="N25" s="40"/>
      <c r="O25" s="40"/>
      <c r="P25" s="40"/>
      <c r="Q25" s="40"/>
      <c r="R25" s="40"/>
      <c r="S25" s="40"/>
      <c r="T25" s="62"/>
    </row>
    <row r="26" spans="2:20" ht="30" customHeight="1" outlineLevel="1" x14ac:dyDescent="0.2">
      <c r="B26" s="19" t="s">
        <v>274</v>
      </c>
      <c r="C26" s="20" t="s">
        <v>134</v>
      </c>
      <c r="D26" s="25" t="s">
        <v>135</v>
      </c>
      <c r="E26" s="25" t="s">
        <v>136</v>
      </c>
      <c r="F26" s="25" t="s">
        <v>137</v>
      </c>
      <c r="G26" s="25" t="s">
        <v>138</v>
      </c>
      <c r="H26" s="40"/>
      <c r="I26" s="40"/>
      <c r="J26" s="40"/>
      <c r="K26" s="40"/>
      <c r="L26" s="40"/>
      <c r="M26" s="40"/>
      <c r="N26" s="40"/>
      <c r="O26" s="40"/>
      <c r="P26" s="40"/>
      <c r="Q26" s="40"/>
      <c r="R26" s="40"/>
      <c r="S26" s="40"/>
      <c r="T26" s="62"/>
    </row>
    <row r="27" spans="2:20" ht="12.75" customHeight="1" x14ac:dyDescent="0.2">
      <c r="B27" s="13"/>
      <c r="C27" s="239" t="s">
        <v>287</v>
      </c>
      <c r="D27" s="240"/>
      <c r="E27" s="240"/>
      <c r="F27" s="240"/>
      <c r="G27" s="240"/>
      <c r="T27" s="13"/>
    </row>
    <row r="28" spans="2:20" x14ac:dyDescent="0.2">
      <c r="C28" s="9"/>
      <c r="D28" s="10"/>
      <c r="E28" s="10"/>
      <c r="F28" s="10"/>
      <c r="G28" s="10"/>
    </row>
    <row r="29" spans="2:20" ht="53.1" customHeight="1" x14ac:dyDescent="0.2">
      <c r="B29" s="22">
        <v>3</v>
      </c>
      <c r="C29" s="243" t="s">
        <v>71</v>
      </c>
      <c r="D29" s="243"/>
      <c r="E29" s="243"/>
      <c r="F29" s="243"/>
      <c r="G29" s="243"/>
      <c r="H29" s="40" t="str">
        <f t="shared" ref="H29:J29" si="5">H30</f>
        <v/>
      </c>
      <c r="I29" s="40" t="str">
        <f t="shared" si="5"/>
        <v/>
      </c>
      <c r="J29" s="40" t="str">
        <f t="shared" si="5"/>
        <v/>
      </c>
      <c r="K29" s="40" t="str">
        <f t="shared" ref="K29:S29" si="6">K30</f>
        <v/>
      </c>
      <c r="L29" s="40" t="str">
        <f t="shared" si="6"/>
        <v/>
      </c>
      <c r="M29" s="40" t="str">
        <f t="shared" si="6"/>
        <v/>
      </c>
      <c r="N29" s="40" t="str">
        <f t="shared" si="6"/>
        <v/>
      </c>
      <c r="O29" s="40" t="str">
        <f t="shared" si="6"/>
        <v/>
      </c>
      <c r="P29" s="40" t="str">
        <f t="shared" si="6"/>
        <v/>
      </c>
      <c r="Q29" s="40" t="str">
        <f t="shared" si="6"/>
        <v/>
      </c>
      <c r="R29" s="40" t="str">
        <f t="shared" si="6"/>
        <v/>
      </c>
      <c r="S29" s="40" t="str">
        <f t="shared" si="6"/>
        <v/>
      </c>
      <c r="T29" s="62"/>
    </row>
    <row r="30" spans="2:20" x14ac:dyDescent="0.2">
      <c r="B30" s="19"/>
      <c r="C30" s="244" t="s">
        <v>264</v>
      </c>
      <c r="D30" s="245"/>
      <c r="E30" s="245"/>
      <c r="F30" s="245"/>
      <c r="G30" s="246"/>
      <c r="H30" s="24" t="str">
        <f t="shared" ref="H30:S30" si="7">IF(SUM(H31:H39)=0,"",AVERAGE(H31:H39))</f>
        <v/>
      </c>
      <c r="I30" s="24" t="str">
        <f t="shared" si="7"/>
        <v/>
      </c>
      <c r="J30" s="24" t="str">
        <f t="shared" si="7"/>
        <v/>
      </c>
      <c r="K30" s="24" t="str">
        <f t="shared" si="7"/>
        <v/>
      </c>
      <c r="L30" s="24" t="str">
        <f t="shared" si="7"/>
        <v/>
      </c>
      <c r="M30" s="24" t="str">
        <f t="shared" si="7"/>
        <v/>
      </c>
      <c r="N30" s="24" t="str">
        <f t="shared" si="7"/>
        <v/>
      </c>
      <c r="O30" s="24" t="str">
        <f t="shared" si="7"/>
        <v/>
      </c>
      <c r="P30" s="24" t="str">
        <f t="shared" si="7"/>
        <v/>
      </c>
      <c r="Q30" s="24" t="str">
        <f t="shared" si="7"/>
        <v/>
      </c>
      <c r="R30" s="24" t="str">
        <f t="shared" si="7"/>
        <v/>
      </c>
      <c r="S30" s="24" t="str">
        <f t="shared" si="7"/>
        <v/>
      </c>
    </row>
    <row r="31" spans="2:20" ht="30" customHeight="1" outlineLevel="1" x14ac:dyDescent="0.2">
      <c r="B31" s="19" t="s">
        <v>265</v>
      </c>
      <c r="C31" s="26" t="s">
        <v>262</v>
      </c>
      <c r="D31" s="25" t="s">
        <v>257</v>
      </c>
      <c r="E31" s="25" t="s">
        <v>258</v>
      </c>
      <c r="F31" s="25" t="s">
        <v>259</v>
      </c>
      <c r="G31" s="25" t="s">
        <v>260</v>
      </c>
      <c r="H31" s="40"/>
      <c r="I31" s="40"/>
      <c r="J31" s="40"/>
      <c r="K31" s="40"/>
      <c r="L31" s="40"/>
      <c r="M31" s="40"/>
      <c r="N31" s="40"/>
      <c r="O31" s="40"/>
      <c r="P31" s="40"/>
      <c r="Q31" s="40"/>
      <c r="R31" s="40"/>
      <c r="S31" s="40"/>
      <c r="T31" s="62"/>
    </row>
    <row r="32" spans="2:20" ht="30" customHeight="1" outlineLevel="1" x14ac:dyDescent="0.2">
      <c r="B32" s="19" t="s">
        <v>266</v>
      </c>
      <c r="C32" s="20" t="s">
        <v>261</v>
      </c>
      <c r="D32" s="25" t="s">
        <v>257</v>
      </c>
      <c r="E32" s="25" t="s">
        <v>258</v>
      </c>
      <c r="F32" s="25" t="s">
        <v>259</v>
      </c>
      <c r="G32" s="25" t="s">
        <v>260</v>
      </c>
      <c r="H32" s="40"/>
      <c r="I32" s="40"/>
      <c r="J32" s="40"/>
      <c r="K32" s="40"/>
      <c r="L32" s="40"/>
      <c r="M32" s="40"/>
      <c r="N32" s="40"/>
      <c r="O32" s="40"/>
      <c r="P32" s="40"/>
      <c r="Q32" s="40"/>
      <c r="R32" s="40"/>
      <c r="S32" s="40"/>
      <c r="T32" s="62"/>
    </row>
    <row r="33" spans="2:20" ht="30" customHeight="1" outlineLevel="1" x14ac:dyDescent="0.2">
      <c r="B33" s="19" t="s">
        <v>274</v>
      </c>
      <c r="C33" s="20" t="s">
        <v>256</v>
      </c>
      <c r="D33" s="25" t="s">
        <v>257</v>
      </c>
      <c r="E33" s="25" t="s">
        <v>258</v>
      </c>
      <c r="F33" s="25" t="s">
        <v>259</v>
      </c>
      <c r="G33" s="25" t="s">
        <v>260</v>
      </c>
      <c r="H33" s="40"/>
      <c r="I33" s="40"/>
      <c r="J33" s="40"/>
      <c r="K33" s="40"/>
      <c r="L33" s="40"/>
      <c r="M33" s="40"/>
      <c r="N33" s="40"/>
      <c r="O33" s="40"/>
      <c r="P33" s="40"/>
      <c r="Q33" s="40"/>
      <c r="R33" s="40"/>
      <c r="S33" s="40"/>
      <c r="T33" s="62"/>
    </row>
    <row r="34" spans="2:20" ht="30" customHeight="1" outlineLevel="1" x14ac:dyDescent="0.2">
      <c r="B34" s="19" t="s">
        <v>267</v>
      </c>
      <c r="C34" s="20" t="s">
        <v>255</v>
      </c>
      <c r="D34" s="25">
        <v>1</v>
      </c>
      <c r="E34" s="25" t="s">
        <v>18</v>
      </c>
      <c r="F34" s="25" t="s">
        <v>19</v>
      </c>
      <c r="G34" s="25" t="s">
        <v>6</v>
      </c>
      <c r="H34" s="40"/>
      <c r="I34" s="40"/>
      <c r="J34" s="40"/>
      <c r="K34" s="40"/>
      <c r="L34" s="40"/>
      <c r="M34" s="40"/>
      <c r="N34" s="40"/>
      <c r="O34" s="40"/>
      <c r="P34" s="40"/>
      <c r="Q34" s="40"/>
      <c r="R34" s="40"/>
      <c r="S34" s="40"/>
      <c r="T34" s="62"/>
    </row>
    <row r="35" spans="2:20" ht="30" customHeight="1" outlineLevel="1" x14ac:dyDescent="0.2">
      <c r="B35" s="19" t="s">
        <v>268</v>
      </c>
      <c r="C35" s="20" t="s">
        <v>254</v>
      </c>
      <c r="D35" s="25" t="s">
        <v>20</v>
      </c>
      <c r="E35" s="25" t="s">
        <v>21</v>
      </c>
      <c r="F35" s="25" t="s">
        <v>22</v>
      </c>
      <c r="G35" s="25" t="s">
        <v>7</v>
      </c>
      <c r="H35" s="40"/>
      <c r="I35" s="40"/>
      <c r="J35" s="40"/>
      <c r="K35" s="40"/>
      <c r="L35" s="40"/>
      <c r="M35" s="40"/>
      <c r="N35" s="40"/>
      <c r="O35" s="40"/>
      <c r="P35" s="40"/>
      <c r="Q35" s="40"/>
      <c r="R35" s="40"/>
      <c r="S35" s="40"/>
      <c r="T35" s="62"/>
    </row>
    <row r="36" spans="2:20" ht="30" customHeight="1" outlineLevel="1" x14ac:dyDescent="0.2">
      <c r="B36" s="19" t="s">
        <v>269</v>
      </c>
      <c r="C36" s="20" t="s">
        <v>250</v>
      </c>
      <c r="D36" s="25" t="s">
        <v>247</v>
      </c>
      <c r="E36" s="25" t="s">
        <v>251</v>
      </c>
      <c r="F36" s="25" t="s">
        <v>252</v>
      </c>
      <c r="G36" s="25" t="s">
        <v>253</v>
      </c>
      <c r="H36" s="40"/>
      <c r="I36" s="40"/>
      <c r="J36" s="40"/>
      <c r="K36" s="40"/>
      <c r="L36" s="40"/>
      <c r="M36" s="40"/>
      <c r="N36" s="40"/>
      <c r="O36" s="40"/>
      <c r="P36" s="40"/>
      <c r="Q36" s="40"/>
      <c r="R36" s="40"/>
      <c r="S36" s="40"/>
      <c r="T36" s="62"/>
    </row>
    <row r="37" spans="2:20" ht="30" customHeight="1" outlineLevel="1" x14ac:dyDescent="0.2">
      <c r="B37" s="19" t="s">
        <v>270</v>
      </c>
      <c r="C37" s="20" t="s">
        <v>249</v>
      </c>
      <c r="D37" s="25" t="s">
        <v>291</v>
      </c>
      <c r="E37" s="25" t="s">
        <v>290</v>
      </c>
      <c r="F37" s="25" t="s">
        <v>8</v>
      </c>
      <c r="G37" s="25" t="s">
        <v>170</v>
      </c>
      <c r="H37" s="40"/>
      <c r="I37" s="40"/>
      <c r="J37" s="40"/>
      <c r="K37" s="40"/>
      <c r="L37" s="40"/>
      <c r="M37" s="40"/>
      <c r="N37" s="40"/>
      <c r="O37" s="40"/>
      <c r="P37" s="40"/>
      <c r="Q37" s="40"/>
      <c r="R37" s="40"/>
      <c r="S37" s="40"/>
      <c r="T37" s="62"/>
    </row>
    <row r="38" spans="2:20" ht="30" customHeight="1" outlineLevel="1" x14ac:dyDescent="0.2">
      <c r="B38" s="19" t="s">
        <v>271</v>
      </c>
      <c r="C38" s="20" t="s">
        <v>248</v>
      </c>
      <c r="D38" s="25" t="s">
        <v>109</v>
      </c>
      <c r="E38" s="25" t="s">
        <v>110</v>
      </c>
      <c r="F38" s="25" t="s">
        <v>111</v>
      </c>
      <c r="G38" s="25" t="s">
        <v>112</v>
      </c>
      <c r="H38" s="40"/>
      <c r="I38" s="40"/>
      <c r="J38" s="40"/>
      <c r="K38" s="40"/>
      <c r="L38" s="40"/>
      <c r="M38" s="40"/>
      <c r="N38" s="40"/>
      <c r="O38" s="40"/>
      <c r="P38" s="40"/>
      <c r="Q38" s="40"/>
      <c r="R38" s="40"/>
      <c r="S38" s="40"/>
      <c r="T38" s="62"/>
    </row>
    <row r="39" spans="2:20" ht="30" customHeight="1" outlineLevel="1" x14ac:dyDescent="0.2">
      <c r="B39" s="19" t="s">
        <v>272</v>
      </c>
      <c r="C39" s="20" t="s">
        <v>243</v>
      </c>
      <c r="D39" s="25" t="s">
        <v>244</v>
      </c>
      <c r="E39" s="25" t="s">
        <v>245</v>
      </c>
      <c r="F39" s="25" t="s">
        <v>246</v>
      </c>
      <c r="G39" s="25" t="s">
        <v>247</v>
      </c>
      <c r="H39" s="40"/>
      <c r="I39" s="40"/>
      <c r="J39" s="40"/>
      <c r="K39" s="40"/>
      <c r="L39" s="40"/>
      <c r="M39" s="40"/>
      <c r="N39" s="40"/>
      <c r="O39" s="40"/>
      <c r="P39" s="40"/>
      <c r="Q39" s="40"/>
      <c r="R39" s="40"/>
      <c r="S39" s="40"/>
      <c r="T39" s="62"/>
    </row>
    <row r="40" spans="2:20" ht="12.75" customHeight="1" x14ac:dyDescent="0.2">
      <c r="B40" s="13"/>
      <c r="C40" s="239" t="s">
        <v>287</v>
      </c>
      <c r="D40" s="240"/>
      <c r="E40" s="240"/>
      <c r="F40" s="240"/>
      <c r="G40" s="240"/>
      <c r="T40" s="13"/>
    </row>
    <row r="41" spans="2:20" x14ac:dyDescent="0.2">
      <c r="C41" s="18"/>
      <c r="D41" s="10"/>
      <c r="E41" s="10"/>
      <c r="F41" s="10"/>
      <c r="G41" s="10"/>
    </row>
    <row r="42" spans="2:20" ht="37.5" customHeight="1" x14ac:dyDescent="0.2">
      <c r="B42" s="22">
        <v>4</v>
      </c>
      <c r="C42" s="262" t="s">
        <v>69</v>
      </c>
      <c r="D42" s="263"/>
      <c r="E42" s="263"/>
      <c r="F42" s="263"/>
      <c r="G42" s="264"/>
      <c r="H42" s="40" t="str">
        <f t="shared" ref="H42:J42" si="8">H43</f>
        <v/>
      </c>
      <c r="I42" s="40" t="str">
        <f t="shared" si="8"/>
        <v/>
      </c>
      <c r="J42" s="40" t="str">
        <f t="shared" si="8"/>
        <v/>
      </c>
      <c r="K42" s="40" t="str">
        <f t="shared" ref="K42:S42" si="9">K43</f>
        <v/>
      </c>
      <c r="L42" s="40" t="str">
        <f t="shared" si="9"/>
        <v/>
      </c>
      <c r="M42" s="40" t="str">
        <f t="shared" si="9"/>
        <v/>
      </c>
      <c r="N42" s="40" t="str">
        <f t="shared" si="9"/>
        <v/>
      </c>
      <c r="O42" s="40" t="str">
        <f t="shared" si="9"/>
        <v/>
      </c>
      <c r="P42" s="40" t="str">
        <f t="shared" si="9"/>
        <v/>
      </c>
      <c r="Q42" s="40" t="str">
        <f t="shared" si="9"/>
        <v/>
      </c>
      <c r="R42" s="40" t="str">
        <f t="shared" si="9"/>
        <v/>
      </c>
      <c r="S42" s="40" t="str">
        <f t="shared" si="9"/>
        <v/>
      </c>
      <c r="T42" s="62"/>
    </row>
    <row r="43" spans="2:20" x14ac:dyDescent="0.2">
      <c r="B43" s="19"/>
      <c r="C43" s="244" t="s">
        <v>264</v>
      </c>
      <c r="D43" s="245"/>
      <c r="E43" s="245"/>
      <c r="F43" s="245"/>
      <c r="G43" s="246"/>
      <c r="H43" s="24" t="str">
        <f t="shared" ref="H43:S43" si="10">IF(SUM(H44:H50)=0,"",AVERAGE(H44:H50))</f>
        <v/>
      </c>
      <c r="I43" s="24" t="str">
        <f t="shared" si="10"/>
        <v/>
      </c>
      <c r="J43" s="24" t="str">
        <f t="shared" si="10"/>
        <v/>
      </c>
      <c r="K43" s="24" t="str">
        <f t="shared" si="10"/>
        <v/>
      </c>
      <c r="L43" s="24" t="str">
        <f t="shared" si="10"/>
        <v/>
      </c>
      <c r="M43" s="24" t="str">
        <f t="shared" si="10"/>
        <v/>
      </c>
      <c r="N43" s="24" t="str">
        <f t="shared" si="10"/>
        <v/>
      </c>
      <c r="O43" s="24" t="str">
        <f t="shared" si="10"/>
        <v/>
      </c>
      <c r="P43" s="24" t="str">
        <f t="shared" si="10"/>
        <v/>
      </c>
      <c r="Q43" s="24" t="str">
        <f t="shared" si="10"/>
        <v/>
      </c>
      <c r="R43" s="24" t="str">
        <f t="shared" si="10"/>
        <v/>
      </c>
      <c r="S43" s="24" t="str">
        <f t="shared" si="10"/>
        <v/>
      </c>
    </row>
    <row r="44" spans="2:20" ht="30" customHeight="1" outlineLevel="1" x14ac:dyDescent="0.2">
      <c r="B44" s="19" t="s">
        <v>265</v>
      </c>
      <c r="C44" s="20" t="s">
        <v>242</v>
      </c>
      <c r="D44" s="25" t="s">
        <v>291</v>
      </c>
      <c r="E44" s="25" t="s">
        <v>290</v>
      </c>
      <c r="F44" s="25" t="s">
        <v>293</v>
      </c>
      <c r="G44" s="25" t="s">
        <v>11</v>
      </c>
      <c r="H44" s="40"/>
      <c r="I44" s="40"/>
      <c r="J44" s="40"/>
      <c r="K44" s="40"/>
      <c r="L44" s="40"/>
      <c r="M44" s="40"/>
      <c r="N44" s="40"/>
      <c r="O44" s="40"/>
      <c r="P44" s="40"/>
      <c r="Q44" s="40"/>
      <c r="R44" s="40"/>
      <c r="S44" s="40"/>
      <c r="T44" s="62"/>
    </row>
    <row r="45" spans="2:20" ht="30" customHeight="1" outlineLevel="1" x14ac:dyDescent="0.2">
      <c r="B45" s="19" t="s">
        <v>266</v>
      </c>
      <c r="C45" s="20" t="s">
        <v>241</v>
      </c>
      <c r="D45" s="25" t="s">
        <v>291</v>
      </c>
      <c r="E45" s="25" t="s">
        <v>290</v>
      </c>
      <c r="F45" s="25" t="s">
        <v>293</v>
      </c>
      <c r="G45" s="25" t="s">
        <v>11</v>
      </c>
      <c r="H45" s="40"/>
      <c r="I45" s="40"/>
      <c r="J45" s="40"/>
      <c r="K45" s="40"/>
      <c r="L45" s="40"/>
      <c r="M45" s="40"/>
      <c r="N45" s="40"/>
      <c r="O45" s="40"/>
      <c r="P45" s="40"/>
      <c r="Q45" s="40"/>
      <c r="R45" s="40"/>
      <c r="S45" s="40"/>
      <c r="T45" s="62"/>
    </row>
    <row r="46" spans="2:20" ht="30" customHeight="1" outlineLevel="1" x14ac:dyDescent="0.2">
      <c r="B46" s="19" t="s">
        <v>274</v>
      </c>
      <c r="C46" s="20" t="s">
        <v>240</v>
      </c>
      <c r="D46" s="25" t="s">
        <v>12</v>
      </c>
      <c r="E46" s="25" t="s">
        <v>294</v>
      </c>
      <c r="F46" s="25" t="s">
        <v>293</v>
      </c>
      <c r="G46" s="25" t="s">
        <v>295</v>
      </c>
      <c r="H46" s="40"/>
      <c r="I46" s="40"/>
      <c r="J46" s="40"/>
      <c r="K46" s="40"/>
      <c r="L46" s="40"/>
      <c r="M46" s="40"/>
      <c r="N46" s="40"/>
      <c r="O46" s="40"/>
      <c r="P46" s="40"/>
      <c r="Q46" s="40"/>
      <c r="R46" s="40"/>
      <c r="S46" s="40"/>
      <c r="T46" s="62"/>
    </row>
    <row r="47" spans="2:20" ht="30" customHeight="1" outlineLevel="1" x14ac:dyDescent="0.2">
      <c r="B47" s="19" t="s">
        <v>267</v>
      </c>
      <c r="C47" s="20" t="s">
        <v>239</v>
      </c>
      <c r="D47" s="25" t="s">
        <v>12</v>
      </c>
      <c r="E47" s="25" t="s">
        <v>294</v>
      </c>
      <c r="F47" s="25" t="s">
        <v>293</v>
      </c>
      <c r="G47" s="25" t="s">
        <v>295</v>
      </c>
      <c r="H47" s="40"/>
      <c r="I47" s="40"/>
      <c r="J47" s="40"/>
      <c r="K47" s="40"/>
      <c r="L47" s="40"/>
      <c r="M47" s="40"/>
      <c r="N47" s="40"/>
      <c r="O47" s="40"/>
      <c r="P47" s="40"/>
      <c r="Q47" s="40"/>
      <c r="R47" s="40"/>
      <c r="S47" s="40"/>
      <c r="T47" s="62"/>
    </row>
    <row r="48" spans="2:20" ht="30" customHeight="1" outlineLevel="1" x14ac:dyDescent="0.2">
      <c r="B48" s="19" t="s">
        <v>268</v>
      </c>
      <c r="C48" s="20" t="s">
        <v>238</v>
      </c>
      <c r="D48" s="25" t="s">
        <v>291</v>
      </c>
      <c r="E48" s="25" t="s">
        <v>290</v>
      </c>
      <c r="F48" s="25" t="s">
        <v>293</v>
      </c>
      <c r="G48" s="25" t="s">
        <v>11</v>
      </c>
      <c r="H48" s="40"/>
      <c r="I48" s="40"/>
      <c r="J48" s="40"/>
      <c r="K48" s="40"/>
      <c r="L48" s="40"/>
      <c r="M48" s="40"/>
      <c r="N48" s="40"/>
      <c r="O48" s="40"/>
      <c r="P48" s="40"/>
      <c r="Q48" s="40"/>
      <c r="R48" s="40"/>
      <c r="S48" s="40"/>
      <c r="T48" s="62"/>
    </row>
    <row r="49" spans="2:20" ht="30" customHeight="1" outlineLevel="1" x14ac:dyDescent="0.2">
      <c r="B49" s="19" t="s">
        <v>269</v>
      </c>
      <c r="C49" s="20" t="s">
        <v>236</v>
      </c>
      <c r="D49" s="25" t="s">
        <v>12</v>
      </c>
      <c r="E49" s="25" t="s">
        <v>294</v>
      </c>
      <c r="F49" s="25" t="s">
        <v>293</v>
      </c>
      <c r="G49" s="25" t="s">
        <v>295</v>
      </c>
      <c r="H49" s="40"/>
      <c r="I49" s="40"/>
      <c r="J49" s="40"/>
      <c r="K49" s="40"/>
      <c r="L49" s="40"/>
      <c r="M49" s="40"/>
      <c r="N49" s="40"/>
      <c r="O49" s="40"/>
      <c r="P49" s="40"/>
      <c r="Q49" s="40"/>
      <c r="R49" s="40"/>
      <c r="S49" s="40"/>
      <c r="T49" s="62"/>
    </row>
    <row r="50" spans="2:20" ht="30" customHeight="1" outlineLevel="1" x14ac:dyDescent="0.2">
      <c r="B50" s="19" t="s">
        <v>270</v>
      </c>
      <c r="C50" s="20" t="s">
        <v>237</v>
      </c>
      <c r="D50" s="25" t="s">
        <v>12</v>
      </c>
      <c r="E50" s="25" t="s">
        <v>294</v>
      </c>
      <c r="F50" s="25" t="s">
        <v>293</v>
      </c>
      <c r="G50" s="25" t="s">
        <v>295</v>
      </c>
      <c r="H50" s="40"/>
      <c r="I50" s="40"/>
      <c r="J50" s="40"/>
      <c r="K50" s="40"/>
      <c r="L50" s="40"/>
      <c r="M50" s="40"/>
      <c r="N50" s="40"/>
      <c r="O50" s="40"/>
      <c r="P50" s="40"/>
      <c r="Q50" s="40"/>
      <c r="R50" s="40"/>
      <c r="S50" s="40"/>
      <c r="T50" s="62"/>
    </row>
    <row r="51" spans="2:20" ht="12.75" customHeight="1" x14ac:dyDescent="0.2">
      <c r="B51" s="13"/>
      <c r="C51" s="239" t="s">
        <v>287</v>
      </c>
      <c r="D51" s="240"/>
      <c r="E51" s="240"/>
      <c r="F51" s="240"/>
      <c r="G51" s="240"/>
      <c r="T51" s="13"/>
    </row>
    <row r="52" spans="2:20" x14ac:dyDescent="0.2">
      <c r="C52" s="9"/>
      <c r="D52" s="10"/>
      <c r="E52" s="10"/>
      <c r="F52" s="10"/>
      <c r="G52" s="10"/>
    </row>
    <row r="53" spans="2:20" s="23" customFormat="1" ht="77.099999999999994" customHeight="1" x14ac:dyDescent="0.2">
      <c r="B53" s="22">
        <v>5</v>
      </c>
      <c r="C53" s="243" t="s">
        <v>72</v>
      </c>
      <c r="D53" s="243"/>
      <c r="E53" s="243"/>
      <c r="F53" s="243"/>
      <c r="G53" s="243"/>
      <c r="H53" s="40" t="str">
        <f t="shared" ref="H53:J53" si="11">H54</f>
        <v/>
      </c>
      <c r="I53" s="40" t="str">
        <f t="shared" si="11"/>
        <v/>
      </c>
      <c r="J53" s="40" t="str">
        <f t="shared" si="11"/>
        <v/>
      </c>
      <c r="K53" s="40" t="str">
        <f t="shared" ref="K53:S53" si="12">K54</f>
        <v/>
      </c>
      <c r="L53" s="40" t="str">
        <f t="shared" si="12"/>
        <v/>
      </c>
      <c r="M53" s="40" t="str">
        <f t="shared" si="12"/>
        <v/>
      </c>
      <c r="N53" s="40" t="str">
        <f t="shared" si="12"/>
        <v/>
      </c>
      <c r="O53" s="40" t="str">
        <f t="shared" si="12"/>
        <v/>
      </c>
      <c r="P53" s="40" t="str">
        <f t="shared" si="12"/>
        <v/>
      </c>
      <c r="Q53" s="40" t="str">
        <f t="shared" si="12"/>
        <v/>
      </c>
      <c r="R53" s="40" t="str">
        <f t="shared" si="12"/>
        <v/>
      </c>
      <c r="S53" s="40" t="str">
        <f t="shared" si="12"/>
        <v/>
      </c>
      <c r="T53" s="62"/>
    </row>
    <row r="54" spans="2:20" x14ac:dyDescent="0.2">
      <c r="B54" s="19"/>
      <c r="C54" s="244" t="s">
        <v>264</v>
      </c>
      <c r="D54" s="245"/>
      <c r="E54" s="245"/>
      <c r="F54" s="245"/>
      <c r="G54" s="246"/>
      <c r="H54" s="24" t="str">
        <f t="shared" ref="H54:S54" si="13">IF(SUM(H55:H62)=0,"",AVERAGE(H55:H62))</f>
        <v/>
      </c>
      <c r="I54" s="24" t="str">
        <f t="shared" si="13"/>
        <v/>
      </c>
      <c r="J54" s="24" t="str">
        <f t="shared" si="13"/>
        <v/>
      </c>
      <c r="K54" s="24" t="str">
        <f t="shared" si="13"/>
        <v/>
      </c>
      <c r="L54" s="24" t="str">
        <f t="shared" si="13"/>
        <v/>
      </c>
      <c r="M54" s="24" t="str">
        <f t="shared" si="13"/>
        <v/>
      </c>
      <c r="N54" s="24" t="str">
        <f t="shared" si="13"/>
        <v/>
      </c>
      <c r="O54" s="24" t="str">
        <f t="shared" si="13"/>
        <v/>
      </c>
      <c r="P54" s="24" t="str">
        <f t="shared" si="13"/>
        <v/>
      </c>
      <c r="Q54" s="24" t="str">
        <f t="shared" si="13"/>
        <v/>
      </c>
      <c r="R54" s="24" t="str">
        <f t="shared" si="13"/>
        <v/>
      </c>
      <c r="S54" s="24" t="str">
        <f t="shared" si="13"/>
        <v/>
      </c>
    </row>
    <row r="55" spans="2:20" ht="30" customHeight="1" outlineLevel="1" x14ac:dyDescent="0.2">
      <c r="B55" s="19" t="s">
        <v>265</v>
      </c>
      <c r="C55" s="20" t="s">
        <v>235</v>
      </c>
      <c r="D55" s="25" t="s">
        <v>20</v>
      </c>
      <c r="E55" s="25" t="s">
        <v>21</v>
      </c>
      <c r="F55" s="25" t="s">
        <v>22</v>
      </c>
      <c r="G55" s="25" t="s">
        <v>296</v>
      </c>
      <c r="H55" s="40"/>
      <c r="I55" s="40"/>
      <c r="J55" s="40"/>
      <c r="K55" s="40"/>
      <c r="L55" s="40"/>
      <c r="M55" s="40"/>
      <c r="N55" s="40"/>
      <c r="O55" s="40"/>
      <c r="P55" s="40"/>
      <c r="Q55" s="40"/>
      <c r="R55" s="40"/>
      <c r="S55" s="40"/>
      <c r="T55" s="62"/>
    </row>
    <row r="56" spans="2:20" ht="30" customHeight="1" outlineLevel="1" x14ac:dyDescent="0.2">
      <c r="B56" s="19" t="s">
        <v>266</v>
      </c>
      <c r="C56" s="20" t="s">
        <v>234</v>
      </c>
      <c r="D56" s="25" t="s">
        <v>20</v>
      </c>
      <c r="E56" s="25" t="s">
        <v>21</v>
      </c>
      <c r="F56" s="25" t="s">
        <v>22</v>
      </c>
      <c r="G56" s="25" t="s">
        <v>296</v>
      </c>
      <c r="H56" s="40"/>
      <c r="I56" s="40"/>
      <c r="J56" s="40"/>
      <c r="K56" s="40"/>
      <c r="L56" s="40"/>
      <c r="M56" s="40"/>
      <c r="N56" s="40"/>
      <c r="O56" s="40"/>
      <c r="P56" s="40"/>
      <c r="Q56" s="40"/>
      <c r="R56" s="40"/>
      <c r="S56" s="40"/>
      <c r="T56" s="62"/>
    </row>
    <row r="57" spans="2:20" ht="30" customHeight="1" outlineLevel="1" x14ac:dyDescent="0.2">
      <c r="B57" s="19" t="s">
        <v>274</v>
      </c>
      <c r="C57" s="20" t="s">
        <v>233</v>
      </c>
      <c r="D57" s="25" t="s">
        <v>232</v>
      </c>
      <c r="E57" s="25" t="s">
        <v>229</v>
      </c>
      <c r="F57" s="25" t="s">
        <v>230</v>
      </c>
      <c r="G57" s="25" t="s">
        <v>231</v>
      </c>
      <c r="H57" s="40"/>
      <c r="I57" s="40"/>
      <c r="J57" s="40"/>
      <c r="K57" s="40"/>
      <c r="L57" s="40"/>
      <c r="M57" s="40"/>
      <c r="N57" s="40"/>
      <c r="O57" s="40"/>
      <c r="P57" s="40"/>
      <c r="Q57" s="40"/>
      <c r="R57" s="40"/>
      <c r="S57" s="40"/>
      <c r="T57" s="62"/>
    </row>
    <row r="58" spans="2:20" ht="30" customHeight="1" outlineLevel="1" x14ac:dyDescent="0.2">
      <c r="B58" s="19" t="s">
        <v>267</v>
      </c>
      <c r="C58" s="20" t="s">
        <v>228</v>
      </c>
      <c r="D58" s="25" t="s">
        <v>224</v>
      </c>
      <c r="E58" s="25" t="s">
        <v>225</v>
      </c>
      <c r="F58" s="25" t="s">
        <v>226</v>
      </c>
      <c r="G58" s="25" t="s">
        <v>227</v>
      </c>
      <c r="H58" s="40"/>
      <c r="I58" s="40"/>
      <c r="J58" s="40"/>
      <c r="K58" s="40"/>
      <c r="L58" s="40"/>
      <c r="M58" s="40"/>
      <c r="N58" s="40"/>
      <c r="O58" s="40"/>
      <c r="P58" s="40"/>
      <c r="Q58" s="40"/>
      <c r="R58" s="40"/>
      <c r="S58" s="40"/>
      <c r="T58" s="62"/>
    </row>
    <row r="59" spans="2:20" ht="30" customHeight="1" outlineLevel="1" x14ac:dyDescent="0.2">
      <c r="B59" s="19" t="s">
        <v>268</v>
      </c>
      <c r="C59" s="20" t="s">
        <v>219</v>
      </c>
      <c r="D59" s="25" t="s">
        <v>220</v>
      </c>
      <c r="E59" s="25" t="s">
        <v>221</v>
      </c>
      <c r="F59" s="25" t="s">
        <v>222</v>
      </c>
      <c r="G59" s="25" t="s">
        <v>223</v>
      </c>
      <c r="H59" s="40"/>
      <c r="I59" s="40"/>
      <c r="J59" s="40"/>
      <c r="K59" s="40"/>
      <c r="L59" s="40"/>
      <c r="M59" s="40"/>
      <c r="N59" s="40"/>
      <c r="O59" s="40"/>
      <c r="P59" s="40"/>
      <c r="Q59" s="40"/>
      <c r="R59" s="40"/>
      <c r="S59" s="40"/>
      <c r="T59" s="62"/>
    </row>
    <row r="60" spans="2:20" ht="30" customHeight="1" outlineLevel="1" x14ac:dyDescent="0.2">
      <c r="B60" s="19" t="s">
        <v>269</v>
      </c>
      <c r="C60" s="20" t="s">
        <v>214</v>
      </c>
      <c r="D60" s="25" t="s">
        <v>215</v>
      </c>
      <c r="E60" s="25" t="s">
        <v>216</v>
      </c>
      <c r="F60" s="25" t="s">
        <v>217</v>
      </c>
      <c r="G60" s="25" t="s">
        <v>218</v>
      </c>
      <c r="H60" s="40"/>
      <c r="I60" s="40"/>
      <c r="J60" s="40"/>
      <c r="K60" s="40"/>
      <c r="L60" s="40"/>
      <c r="M60" s="40"/>
      <c r="N60" s="40"/>
      <c r="O60" s="40"/>
      <c r="P60" s="40"/>
      <c r="Q60" s="40"/>
      <c r="R60" s="40"/>
      <c r="S60" s="40"/>
      <c r="T60" s="62"/>
    </row>
    <row r="61" spans="2:20" ht="30" customHeight="1" outlineLevel="1" x14ac:dyDescent="0.2">
      <c r="B61" s="19" t="s">
        <v>270</v>
      </c>
      <c r="C61" s="20" t="s">
        <v>209</v>
      </c>
      <c r="D61" s="25" t="s">
        <v>210</v>
      </c>
      <c r="E61" s="25" t="s">
        <v>213</v>
      </c>
      <c r="F61" s="25" t="s">
        <v>211</v>
      </c>
      <c r="G61" s="25" t="s">
        <v>212</v>
      </c>
      <c r="H61" s="40"/>
      <c r="I61" s="40"/>
      <c r="J61" s="40"/>
      <c r="K61" s="40"/>
      <c r="L61" s="40"/>
      <c r="M61" s="40"/>
      <c r="N61" s="40"/>
      <c r="O61" s="40"/>
      <c r="P61" s="40"/>
      <c r="Q61" s="40"/>
      <c r="R61" s="40"/>
      <c r="S61" s="40"/>
      <c r="T61" s="62"/>
    </row>
    <row r="62" spans="2:20" ht="30" customHeight="1" outlineLevel="1" x14ac:dyDescent="0.2">
      <c r="B62" s="19" t="s">
        <v>271</v>
      </c>
      <c r="C62" s="20" t="s">
        <v>205</v>
      </c>
      <c r="D62" s="25" t="s">
        <v>206</v>
      </c>
      <c r="E62" s="25" t="s">
        <v>184</v>
      </c>
      <c r="F62" s="25" t="s">
        <v>207</v>
      </c>
      <c r="G62" s="25" t="s">
        <v>208</v>
      </c>
      <c r="H62" s="40"/>
      <c r="I62" s="40"/>
      <c r="J62" s="40"/>
      <c r="K62" s="40"/>
      <c r="L62" s="40"/>
      <c r="M62" s="40"/>
      <c r="N62" s="40"/>
      <c r="O62" s="40"/>
      <c r="P62" s="40"/>
      <c r="Q62" s="40"/>
      <c r="R62" s="40"/>
      <c r="S62" s="40"/>
      <c r="T62" s="62"/>
    </row>
    <row r="63" spans="2:20" ht="12.75" customHeight="1" x14ac:dyDescent="0.2">
      <c r="B63" s="13"/>
      <c r="C63" s="239" t="s">
        <v>287</v>
      </c>
      <c r="D63" s="240"/>
      <c r="E63" s="240"/>
      <c r="F63" s="240"/>
      <c r="G63" s="240"/>
      <c r="T63" s="13"/>
    </row>
    <row r="64" spans="2:20" x14ac:dyDescent="0.2">
      <c r="C64" s="9"/>
      <c r="D64" s="10"/>
      <c r="E64" s="10"/>
      <c r="F64" s="10"/>
      <c r="G64" s="10"/>
    </row>
    <row r="65" spans="2:20" ht="48.75" customHeight="1" x14ac:dyDescent="0.2">
      <c r="B65" s="22">
        <v>6</v>
      </c>
      <c r="C65" s="243" t="s">
        <v>276</v>
      </c>
      <c r="D65" s="243"/>
      <c r="E65" s="243"/>
      <c r="F65" s="243"/>
      <c r="G65" s="243"/>
      <c r="H65" s="75" t="str">
        <f t="shared" ref="H65:J65" si="14">H66</f>
        <v/>
      </c>
      <c r="I65" s="75" t="str">
        <f t="shared" si="14"/>
        <v/>
      </c>
      <c r="J65" s="75" t="str">
        <f t="shared" si="14"/>
        <v/>
      </c>
      <c r="K65" s="75" t="str">
        <f t="shared" ref="K65:S65" si="15">K66</f>
        <v/>
      </c>
      <c r="L65" s="75" t="str">
        <f t="shared" si="15"/>
        <v/>
      </c>
      <c r="M65" s="75" t="str">
        <f t="shared" si="15"/>
        <v/>
      </c>
      <c r="N65" s="75" t="str">
        <f t="shared" si="15"/>
        <v/>
      </c>
      <c r="O65" s="75" t="str">
        <f t="shared" si="15"/>
        <v/>
      </c>
      <c r="P65" s="75" t="str">
        <f t="shared" si="15"/>
        <v/>
      </c>
      <c r="Q65" s="75" t="str">
        <f t="shared" si="15"/>
        <v/>
      </c>
      <c r="R65" s="75" t="str">
        <f t="shared" si="15"/>
        <v/>
      </c>
      <c r="S65" s="75" t="str">
        <f t="shared" si="15"/>
        <v/>
      </c>
      <c r="T65" s="62"/>
    </row>
    <row r="66" spans="2:20" x14ac:dyDescent="0.2">
      <c r="B66" s="19"/>
      <c r="C66" s="244" t="s">
        <v>264</v>
      </c>
      <c r="D66" s="245"/>
      <c r="E66" s="245"/>
      <c r="F66" s="245"/>
      <c r="G66" s="246"/>
      <c r="H66" s="24" t="str">
        <f t="shared" ref="H66:S66" si="16">IF(SUM(H67:H74)=0,"",AVERAGE(H67:H74))</f>
        <v/>
      </c>
      <c r="I66" s="24" t="str">
        <f t="shared" si="16"/>
        <v/>
      </c>
      <c r="J66" s="24" t="str">
        <f t="shared" si="16"/>
        <v/>
      </c>
      <c r="K66" s="24" t="str">
        <f t="shared" si="16"/>
        <v/>
      </c>
      <c r="L66" s="24" t="str">
        <f t="shared" si="16"/>
        <v/>
      </c>
      <c r="M66" s="24" t="str">
        <f t="shared" si="16"/>
        <v/>
      </c>
      <c r="N66" s="24" t="str">
        <f t="shared" si="16"/>
        <v/>
      </c>
      <c r="O66" s="24" t="str">
        <f t="shared" si="16"/>
        <v/>
      </c>
      <c r="P66" s="24" t="str">
        <f t="shared" si="16"/>
        <v/>
      </c>
      <c r="Q66" s="24" t="str">
        <f t="shared" si="16"/>
        <v/>
      </c>
      <c r="R66" s="24" t="str">
        <f t="shared" si="16"/>
        <v/>
      </c>
      <c r="S66" s="24" t="str">
        <f t="shared" si="16"/>
        <v/>
      </c>
    </row>
    <row r="67" spans="2:20" ht="30" customHeight="1" outlineLevel="1" x14ac:dyDescent="0.2">
      <c r="B67" s="19" t="s">
        <v>265</v>
      </c>
      <c r="C67" s="20" t="s">
        <v>197</v>
      </c>
      <c r="D67" s="25" t="s">
        <v>194</v>
      </c>
      <c r="E67" s="25" t="s">
        <v>195</v>
      </c>
      <c r="F67" s="25" t="s">
        <v>131</v>
      </c>
      <c r="G67" s="25" t="s">
        <v>130</v>
      </c>
      <c r="H67" s="40"/>
      <c r="I67" s="40"/>
      <c r="J67" s="40"/>
      <c r="K67" s="40"/>
      <c r="L67" s="40"/>
      <c r="M67" s="40"/>
      <c r="N67" s="40"/>
      <c r="O67" s="40"/>
      <c r="P67" s="40"/>
      <c r="Q67" s="40"/>
      <c r="R67" s="40"/>
      <c r="S67" s="40"/>
      <c r="T67" s="62"/>
    </row>
    <row r="68" spans="2:20" ht="30" customHeight="1" outlineLevel="1" x14ac:dyDescent="0.2">
      <c r="B68" s="19" t="s">
        <v>266</v>
      </c>
      <c r="C68" s="20" t="s">
        <v>196</v>
      </c>
      <c r="D68" s="25" t="s">
        <v>194</v>
      </c>
      <c r="E68" s="25" t="s">
        <v>195</v>
      </c>
      <c r="F68" s="25" t="s">
        <v>131</v>
      </c>
      <c r="G68" s="25" t="s">
        <v>130</v>
      </c>
      <c r="H68" s="40"/>
      <c r="I68" s="40"/>
      <c r="J68" s="40"/>
      <c r="K68" s="40"/>
      <c r="L68" s="40"/>
      <c r="M68" s="40"/>
      <c r="N68" s="40"/>
      <c r="O68" s="40"/>
      <c r="P68" s="40"/>
      <c r="Q68" s="40"/>
      <c r="R68" s="40"/>
      <c r="S68" s="40"/>
      <c r="T68" s="62"/>
    </row>
    <row r="69" spans="2:20" ht="30" customHeight="1" outlineLevel="1" x14ac:dyDescent="0.2">
      <c r="B69" s="19" t="s">
        <v>274</v>
      </c>
      <c r="C69" s="20" t="s">
        <v>198</v>
      </c>
      <c r="D69" s="25" t="s">
        <v>194</v>
      </c>
      <c r="E69" s="25" t="s">
        <v>195</v>
      </c>
      <c r="F69" s="25" t="s">
        <v>131</v>
      </c>
      <c r="G69" s="25" t="s">
        <v>130</v>
      </c>
      <c r="H69" s="40"/>
      <c r="I69" s="40"/>
      <c r="J69" s="40"/>
      <c r="K69" s="40"/>
      <c r="L69" s="40"/>
      <c r="M69" s="40"/>
      <c r="N69" s="40"/>
      <c r="O69" s="40"/>
      <c r="P69" s="40"/>
      <c r="Q69" s="40"/>
      <c r="R69" s="40"/>
      <c r="S69" s="40"/>
      <c r="T69" s="62"/>
    </row>
    <row r="70" spans="2:20" ht="30" customHeight="1" outlineLevel="1" x14ac:dyDescent="0.2">
      <c r="B70" s="19" t="s">
        <v>267</v>
      </c>
      <c r="C70" s="20" t="s">
        <v>193</v>
      </c>
      <c r="D70" s="25" t="s">
        <v>194</v>
      </c>
      <c r="E70" s="25" t="s">
        <v>195</v>
      </c>
      <c r="F70" s="25" t="s">
        <v>131</v>
      </c>
      <c r="G70" s="25" t="s">
        <v>130</v>
      </c>
      <c r="H70" s="40"/>
      <c r="I70" s="40"/>
      <c r="J70" s="40"/>
      <c r="K70" s="40"/>
      <c r="L70" s="40"/>
      <c r="M70" s="40"/>
      <c r="N70" s="40"/>
      <c r="O70" s="40"/>
      <c r="P70" s="40"/>
      <c r="Q70" s="40"/>
      <c r="R70" s="40"/>
      <c r="S70" s="40"/>
      <c r="T70" s="62"/>
    </row>
    <row r="71" spans="2:20" ht="30" customHeight="1" outlineLevel="1" x14ac:dyDescent="0.2">
      <c r="B71" s="19" t="s">
        <v>268</v>
      </c>
      <c r="C71" s="20" t="s">
        <v>192</v>
      </c>
      <c r="D71" s="25" t="s">
        <v>189</v>
      </c>
      <c r="E71" s="25" t="s">
        <v>188</v>
      </c>
      <c r="F71" s="25" t="s">
        <v>190</v>
      </c>
      <c r="G71" s="25" t="s">
        <v>191</v>
      </c>
      <c r="H71" s="40"/>
      <c r="I71" s="40"/>
      <c r="J71" s="40"/>
      <c r="K71" s="40"/>
      <c r="L71" s="40"/>
      <c r="M71" s="40"/>
      <c r="N71" s="40"/>
      <c r="O71" s="40"/>
      <c r="P71" s="40"/>
      <c r="Q71" s="40"/>
      <c r="R71" s="40"/>
      <c r="S71" s="40"/>
      <c r="T71" s="62"/>
    </row>
    <row r="72" spans="2:20" ht="30" customHeight="1" outlineLevel="1" x14ac:dyDescent="0.2">
      <c r="B72" s="19" t="s">
        <v>269</v>
      </c>
      <c r="C72" s="20" t="s">
        <v>187</v>
      </c>
      <c r="D72" s="25" t="s">
        <v>189</v>
      </c>
      <c r="E72" s="25" t="s">
        <v>188</v>
      </c>
      <c r="F72" s="25" t="s">
        <v>190</v>
      </c>
      <c r="G72" s="25" t="s">
        <v>191</v>
      </c>
      <c r="H72" s="40"/>
      <c r="I72" s="40"/>
      <c r="J72" s="40"/>
      <c r="K72" s="40"/>
      <c r="L72" s="40"/>
      <c r="M72" s="40"/>
      <c r="N72" s="40"/>
      <c r="O72" s="40"/>
      <c r="P72" s="40"/>
      <c r="Q72" s="40"/>
      <c r="R72" s="40"/>
      <c r="S72" s="40"/>
      <c r="T72" s="62"/>
    </row>
    <row r="73" spans="2:20" ht="30" customHeight="1" outlineLevel="1" x14ac:dyDescent="0.2">
      <c r="B73" s="19" t="s">
        <v>270</v>
      </c>
      <c r="C73" s="20" t="s">
        <v>182</v>
      </c>
      <c r="D73" s="25" t="s">
        <v>183</v>
      </c>
      <c r="E73" s="25" t="s">
        <v>184</v>
      </c>
      <c r="F73" s="25" t="s">
        <v>185</v>
      </c>
      <c r="G73" s="25" t="s">
        <v>186</v>
      </c>
      <c r="H73" s="40"/>
      <c r="I73" s="40"/>
      <c r="J73" s="40"/>
      <c r="K73" s="40"/>
      <c r="L73" s="40"/>
      <c r="M73" s="40"/>
      <c r="N73" s="40"/>
      <c r="O73" s="40"/>
      <c r="P73" s="40"/>
      <c r="Q73" s="40"/>
      <c r="R73" s="40"/>
      <c r="S73" s="40"/>
      <c r="T73" s="62"/>
    </row>
    <row r="74" spans="2:20" ht="30" customHeight="1" outlineLevel="1" x14ac:dyDescent="0.2">
      <c r="B74" s="19" t="s">
        <v>271</v>
      </c>
      <c r="C74" s="20" t="s">
        <v>177</v>
      </c>
      <c r="D74" s="25" t="s">
        <v>181</v>
      </c>
      <c r="E74" s="25" t="s">
        <v>180</v>
      </c>
      <c r="F74" s="25" t="s">
        <v>179</v>
      </c>
      <c r="G74" s="25" t="s">
        <v>178</v>
      </c>
      <c r="H74" s="40"/>
      <c r="I74" s="40"/>
      <c r="J74" s="40"/>
      <c r="K74" s="40"/>
      <c r="L74" s="40"/>
      <c r="M74" s="40"/>
      <c r="N74" s="40"/>
      <c r="O74" s="40"/>
      <c r="P74" s="40"/>
      <c r="Q74" s="40"/>
      <c r="R74" s="40"/>
      <c r="S74" s="40"/>
      <c r="T74" s="62"/>
    </row>
    <row r="75" spans="2:20" ht="12.75" customHeight="1" x14ac:dyDescent="0.2">
      <c r="B75" s="13"/>
      <c r="C75" s="239" t="s">
        <v>287</v>
      </c>
      <c r="D75" s="240"/>
      <c r="E75" s="240"/>
      <c r="F75" s="240"/>
      <c r="G75" s="240"/>
      <c r="T75" s="13"/>
    </row>
    <row r="76" spans="2:20" x14ac:dyDescent="0.2">
      <c r="C76" s="9"/>
      <c r="D76" s="10"/>
      <c r="E76" s="10"/>
      <c r="F76" s="10"/>
      <c r="G76" s="10"/>
    </row>
    <row r="77" spans="2:20" ht="54" customHeight="1" x14ac:dyDescent="0.2">
      <c r="B77" s="22">
        <v>7</v>
      </c>
      <c r="C77" s="243" t="s">
        <v>73</v>
      </c>
      <c r="D77" s="243"/>
      <c r="E77" s="243"/>
      <c r="F77" s="243"/>
      <c r="G77" s="243"/>
      <c r="H77" s="75" t="str">
        <f t="shared" ref="H77:J77" si="17">H78</f>
        <v/>
      </c>
      <c r="I77" s="75" t="str">
        <f t="shared" si="17"/>
        <v/>
      </c>
      <c r="J77" s="75" t="str">
        <f t="shared" si="17"/>
        <v/>
      </c>
      <c r="K77" s="75" t="str">
        <f t="shared" ref="K77:S77" si="18">K78</f>
        <v/>
      </c>
      <c r="L77" s="75" t="str">
        <f t="shared" si="18"/>
        <v/>
      </c>
      <c r="M77" s="75" t="str">
        <f t="shared" si="18"/>
        <v/>
      </c>
      <c r="N77" s="75" t="str">
        <f t="shared" si="18"/>
        <v/>
      </c>
      <c r="O77" s="75" t="str">
        <f t="shared" si="18"/>
        <v/>
      </c>
      <c r="P77" s="75" t="str">
        <f t="shared" si="18"/>
        <v/>
      </c>
      <c r="Q77" s="75" t="str">
        <f t="shared" si="18"/>
        <v/>
      </c>
      <c r="R77" s="75" t="str">
        <f t="shared" si="18"/>
        <v/>
      </c>
      <c r="S77" s="75" t="str">
        <f t="shared" si="18"/>
        <v/>
      </c>
      <c r="T77" s="62"/>
    </row>
    <row r="78" spans="2:20" x14ac:dyDescent="0.2">
      <c r="B78" s="19"/>
      <c r="C78" s="244" t="s">
        <v>264</v>
      </c>
      <c r="D78" s="245"/>
      <c r="E78" s="245"/>
      <c r="F78" s="245"/>
      <c r="G78" s="246"/>
      <c r="H78" s="24" t="str">
        <f t="shared" ref="H78:S78" si="19">IF(SUM(H79:H87)=0,"",AVERAGE(H79:H87))</f>
        <v/>
      </c>
      <c r="I78" s="24" t="str">
        <f t="shared" si="19"/>
        <v/>
      </c>
      <c r="J78" s="24" t="str">
        <f t="shared" si="19"/>
        <v/>
      </c>
      <c r="K78" s="24" t="str">
        <f t="shared" si="19"/>
        <v/>
      </c>
      <c r="L78" s="24" t="str">
        <f t="shared" si="19"/>
        <v/>
      </c>
      <c r="M78" s="24" t="str">
        <f t="shared" si="19"/>
        <v/>
      </c>
      <c r="N78" s="24" t="str">
        <f t="shared" si="19"/>
        <v/>
      </c>
      <c r="O78" s="24" t="str">
        <f t="shared" si="19"/>
        <v/>
      </c>
      <c r="P78" s="24" t="str">
        <f t="shared" si="19"/>
        <v/>
      </c>
      <c r="Q78" s="24" t="str">
        <f t="shared" si="19"/>
        <v/>
      </c>
      <c r="R78" s="24" t="str">
        <f t="shared" si="19"/>
        <v/>
      </c>
      <c r="S78" s="24" t="str">
        <f t="shared" si="19"/>
        <v/>
      </c>
    </row>
    <row r="79" spans="2:20" ht="30" customHeight="1" outlineLevel="1" x14ac:dyDescent="0.2">
      <c r="B79" s="19" t="s">
        <v>265</v>
      </c>
      <c r="C79" s="20" t="s">
        <v>176</v>
      </c>
      <c r="D79" s="25">
        <v>1</v>
      </c>
      <c r="E79" s="25">
        <v>2</v>
      </c>
      <c r="F79" s="25" t="s">
        <v>17</v>
      </c>
      <c r="G79" s="25" t="s">
        <v>6</v>
      </c>
      <c r="H79" s="40"/>
      <c r="I79" s="40"/>
      <c r="J79" s="40"/>
      <c r="K79" s="40"/>
      <c r="L79" s="40"/>
      <c r="M79" s="40"/>
      <c r="N79" s="40"/>
      <c r="O79" s="40"/>
      <c r="P79" s="40"/>
      <c r="Q79" s="40"/>
      <c r="R79" s="40"/>
      <c r="S79" s="40"/>
      <c r="T79" s="62"/>
    </row>
    <row r="80" spans="2:20" ht="30" customHeight="1" outlineLevel="1" x14ac:dyDescent="0.2">
      <c r="B80" s="19" t="s">
        <v>266</v>
      </c>
      <c r="C80" s="20" t="s">
        <v>175</v>
      </c>
      <c r="D80" s="25">
        <v>1</v>
      </c>
      <c r="E80" s="25">
        <v>2</v>
      </c>
      <c r="F80" s="25" t="s">
        <v>17</v>
      </c>
      <c r="G80" s="25" t="s">
        <v>6</v>
      </c>
      <c r="H80" s="40"/>
      <c r="I80" s="40"/>
      <c r="J80" s="40"/>
      <c r="K80" s="40"/>
      <c r="L80" s="40"/>
      <c r="M80" s="40"/>
      <c r="N80" s="40"/>
      <c r="O80" s="40"/>
      <c r="P80" s="40"/>
      <c r="Q80" s="40"/>
      <c r="R80" s="40"/>
      <c r="S80" s="40"/>
      <c r="T80" s="62"/>
    </row>
    <row r="81" spans="2:20" ht="30" customHeight="1" outlineLevel="1" x14ac:dyDescent="0.2">
      <c r="B81" s="19" t="s">
        <v>274</v>
      </c>
      <c r="C81" s="20" t="s">
        <v>174</v>
      </c>
      <c r="D81" s="25">
        <v>1</v>
      </c>
      <c r="E81" s="25">
        <v>2</v>
      </c>
      <c r="F81" s="25" t="s">
        <v>17</v>
      </c>
      <c r="G81" s="25" t="s">
        <v>6</v>
      </c>
      <c r="H81" s="40"/>
      <c r="I81" s="40"/>
      <c r="J81" s="40"/>
      <c r="K81" s="40"/>
      <c r="L81" s="40"/>
      <c r="M81" s="40"/>
      <c r="N81" s="40"/>
      <c r="O81" s="40"/>
      <c r="P81" s="40"/>
      <c r="Q81" s="40"/>
      <c r="R81" s="40"/>
      <c r="S81" s="40"/>
      <c r="T81" s="62"/>
    </row>
    <row r="82" spans="2:20" ht="30" customHeight="1" outlineLevel="1" x14ac:dyDescent="0.2">
      <c r="B82" s="19" t="s">
        <v>267</v>
      </c>
      <c r="C82" s="20" t="s">
        <v>173</v>
      </c>
      <c r="D82" s="25" t="s">
        <v>23</v>
      </c>
      <c r="E82" s="25" t="s">
        <v>24</v>
      </c>
      <c r="F82" s="25" t="s">
        <v>25</v>
      </c>
      <c r="G82" s="25" t="s">
        <v>15</v>
      </c>
      <c r="H82" s="40"/>
      <c r="I82" s="40"/>
      <c r="J82" s="40"/>
      <c r="K82" s="40"/>
      <c r="L82" s="40"/>
      <c r="M82" s="40"/>
      <c r="N82" s="40"/>
      <c r="O82" s="40"/>
      <c r="P82" s="40"/>
      <c r="Q82" s="40"/>
      <c r="R82" s="40"/>
      <c r="S82" s="40"/>
      <c r="T82" s="62"/>
    </row>
    <row r="83" spans="2:20" ht="30" customHeight="1" outlineLevel="1" x14ac:dyDescent="0.2">
      <c r="B83" s="19" t="s">
        <v>268</v>
      </c>
      <c r="C83" s="20" t="s">
        <v>172</v>
      </c>
      <c r="D83" s="25">
        <v>1</v>
      </c>
      <c r="E83" s="25">
        <v>2</v>
      </c>
      <c r="F83" s="25" t="s">
        <v>17</v>
      </c>
      <c r="G83" s="25" t="s">
        <v>6</v>
      </c>
      <c r="H83" s="40"/>
      <c r="I83" s="40"/>
      <c r="J83" s="40"/>
      <c r="K83" s="40"/>
      <c r="L83" s="40"/>
      <c r="M83" s="40"/>
      <c r="N83" s="40"/>
      <c r="O83" s="40"/>
      <c r="P83" s="40"/>
      <c r="Q83" s="40"/>
      <c r="R83" s="40"/>
      <c r="S83" s="40"/>
      <c r="T83" s="62"/>
    </row>
    <row r="84" spans="2:20" ht="30" customHeight="1" outlineLevel="1" x14ac:dyDescent="0.2">
      <c r="B84" s="19" t="s">
        <v>269</v>
      </c>
      <c r="C84" s="20" t="s">
        <v>169</v>
      </c>
      <c r="D84" s="25" t="s">
        <v>291</v>
      </c>
      <c r="E84" s="25" t="s">
        <v>290</v>
      </c>
      <c r="F84" s="25" t="s">
        <v>8</v>
      </c>
      <c r="G84" s="25" t="s">
        <v>170</v>
      </c>
      <c r="H84" s="40"/>
      <c r="I84" s="40"/>
      <c r="J84" s="40"/>
      <c r="K84" s="40"/>
      <c r="L84" s="40"/>
      <c r="M84" s="40"/>
      <c r="N84" s="40"/>
      <c r="O84" s="40"/>
      <c r="P84" s="40"/>
      <c r="Q84" s="40"/>
      <c r="R84" s="40"/>
      <c r="S84" s="40"/>
      <c r="T84" s="62"/>
    </row>
    <row r="85" spans="2:20" ht="30" customHeight="1" outlineLevel="1" x14ac:dyDescent="0.2">
      <c r="B85" s="19" t="s">
        <v>270</v>
      </c>
      <c r="C85" s="20" t="s">
        <v>168</v>
      </c>
      <c r="D85" s="25" t="s">
        <v>291</v>
      </c>
      <c r="E85" s="25" t="s">
        <v>290</v>
      </c>
      <c r="F85" s="25" t="s">
        <v>8</v>
      </c>
      <c r="G85" s="25" t="s">
        <v>170</v>
      </c>
      <c r="H85" s="40"/>
      <c r="I85" s="40"/>
      <c r="J85" s="40"/>
      <c r="K85" s="40"/>
      <c r="L85" s="40"/>
      <c r="M85" s="40"/>
      <c r="N85" s="40"/>
      <c r="O85" s="40"/>
      <c r="P85" s="40"/>
      <c r="Q85" s="40"/>
      <c r="R85" s="40"/>
      <c r="S85" s="40"/>
      <c r="T85" s="62"/>
    </row>
    <row r="86" spans="2:20" ht="30" customHeight="1" outlineLevel="1" x14ac:dyDescent="0.2">
      <c r="B86" s="19" t="s">
        <v>271</v>
      </c>
      <c r="C86" s="20" t="s">
        <v>167</v>
      </c>
      <c r="D86" s="25">
        <v>1</v>
      </c>
      <c r="E86" s="25">
        <v>2</v>
      </c>
      <c r="F86" s="25" t="s">
        <v>17</v>
      </c>
      <c r="G86" s="25" t="s">
        <v>6</v>
      </c>
      <c r="H86" s="40"/>
      <c r="I86" s="40"/>
      <c r="J86" s="40"/>
      <c r="K86" s="40"/>
      <c r="L86" s="40"/>
      <c r="M86" s="40"/>
      <c r="N86" s="40"/>
      <c r="O86" s="40"/>
      <c r="P86" s="40"/>
      <c r="Q86" s="40"/>
      <c r="R86" s="40"/>
      <c r="S86" s="40"/>
      <c r="T86" s="62"/>
    </row>
    <row r="87" spans="2:20" ht="30" customHeight="1" outlineLevel="1" x14ac:dyDescent="0.2">
      <c r="B87" s="19" t="s">
        <v>272</v>
      </c>
      <c r="C87" s="20" t="s">
        <v>166</v>
      </c>
      <c r="D87" s="25">
        <v>1</v>
      </c>
      <c r="E87" s="25">
        <v>2</v>
      </c>
      <c r="F87" s="25" t="s">
        <v>17</v>
      </c>
      <c r="G87" s="25" t="s">
        <v>6</v>
      </c>
      <c r="H87" s="40"/>
      <c r="I87" s="40"/>
      <c r="J87" s="40"/>
      <c r="K87" s="40"/>
      <c r="L87" s="40"/>
      <c r="M87" s="40"/>
      <c r="N87" s="40"/>
      <c r="O87" s="40"/>
      <c r="P87" s="40"/>
      <c r="Q87" s="40"/>
      <c r="R87" s="40"/>
      <c r="S87" s="40"/>
      <c r="T87" s="62"/>
    </row>
    <row r="88" spans="2:20" ht="12.75" customHeight="1" x14ac:dyDescent="0.2">
      <c r="B88" s="13"/>
      <c r="C88" s="239" t="s">
        <v>287</v>
      </c>
      <c r="D88" s="240"/>
      <c r="E88" s="240"/>
      <c r="F88" s="240"/>
      <c r="G88" s="240"/>
      <c r="T88" s="13"/>
    </row>
    <row r="89" spans="2:20" x14ac:dyDescent="0.2">
      <c r="C89" s="9"/>
      <c r="D89" s="10"/>
      <c r="E89" s="10"/>
      <c r="F89" s="10"/>
      <c r="G89" s="10"/>
    </row>
    <row r="90" spans="2:20" ht="54.95" customHeight="1" x14ac:dyDescent="0.2">
      <c r="B90" s="22">
        <v>8</v>
      </c>
      <c r="C90" s="243" t="s">
        <v>153</v>
      </c>
      <c r="D90" s="243"/>
      <c r="E90" s="243"/>
      <c r="F90" s="243"/>
      <c r="G90" s="243"/>
      <c r="H90" s="75" t="str">
        <f t="shared" ref="H90:J90" si="20">H91</f>
        <v/>
      </c>
      <c r="I90" s="75" t="str">
        <f t="shared" si="20"/>
        <v/>
      </c>
      <c r="J90" s="75" t="str">
        <f t="shared" si="20"/>
        <v/>
      </c>
      <c r="K90" s="75" t="str">
        <f t="shared" ref="K90:S90" si="21">K91</f>
        <v/>
      </c>
      <c r="L90" s="75" t="str">
        <f t="shared" si="21"/>
        <v/>
      </c>
      <c r="M90" s="75" t="str">
        <f t="shared" si="21"/>
        <v/>
      </c>
      <c r="N90" s="75" t="str">
        <f t="shared" si="21"/>
        <v/>
      </c>
      <c r="O90" s="75" t="str">
        <f t="shared" si="21"/>
        <v/>
      </c>
      <c r="P90" s="75" t="str">
        <f t="shared" si="21"/>
        <v/>
      </c>
      <c r="Q90" s="75" t="str">
        <f t="shared" si="21"/>
        <v/>
      </c>
      <c r="R90" s="75" t="str">
        <f t="shared" si="21"/>
        <v/>
      </c>
      <c r="S90" s="75" t="str">
        <f t="shared" si="21"/>
        <v/>
      </c>
      <c r="T90" s="62"/>
    </row>
    <row r="91" spans="2:20" x14ac:dyDescent="0.2">
      <c r="B91" s="19"/>
      <c r="C91" s="244" t="s">
        <v>264</v>
      </c>
      <c r="D91" s="245"/>
      <c r="E91" s="245"/>
      <c r="F91" s="245"/>
      <c r="G91" s="246"/>
      <c r="H91" s="24" t="str">
        <f t="shared" ref="H91:S91" si="22">IF(SUM(H92:H96)=0,"",AVERAGE(H92:H96))</f>
        <v/>
      </c>
      <c r="I91" s="24" t="str">
        <f t="shared" si="22"/>
        <v/>
      </c>
      <c r="J91" s="24" t="str">
        <f t="shared" si="22"/>
        <v/>
      </c>
      <c r="K91" s="24" t="str">
        <f t="shared" si="22"/>
        <v/>
      </c>
      <c r="L91" s="24" t="str">
        <f t="shared" si="22"/>
        <v/>
      </c>
      <c r="M91" s="24" t="str">
        <f t="shared" si="22"/>
        <v/>
      </c>
      <c r="N91" s="24" t="str">
        <f t="shared" si="22"/>
        <v/>
      </c>
      <c r="O91" s="24" t="str">
        <f t="shared" si="22"/>
        <v/>
      </c>
      <c r="P91" s="24" t="str">
        <f t="shared" si="22"/>
        <v/>
      </c>
      <c r="Q91" s="24" t="str">
        <f t="shared" si="22"/>
        <v/>
      </c>
      <c r="R91" s="24" t="str">
        <f t="shared" si="22"/>
        <v/>
      </c>
      <c r="S91" s="24" t="str">
        <f t="shared" si="22"/>
        <v/>
      </c>
    </row>
    <row r="92" spans="2:20" ht="30" customHeight="1" outlineLevel="1" x14ac:dyDescent="0.2">
      <c r="B92" s="19" t="s">
        <v>265</v>
      </c>
      <c r="C92" s="20" t="s">
        <v>152</v>
      </c>
      <c r="D92" s="25" t="s">
        <v>10</v>
      </c>
      <c r="E92" s="25" t="s">
        <v>9</v>
      </c>
      <c r="F92" s="25" t="s">
        <v>8</v>
      </c>
      <c r="G92" s="25" t="s">
        <v>170</v>
      </c>
      <c r="H92" s="40"/>
      <c r="I92" s="40"/>
      <c r="J92" s="40"/>
      <c r="K92" s="40"/>
      <c r="L92" s="40"/>
      <c r="M92" s="40"/>
      <c r="N92" s="40"/>
      <c r="O92" s="40"/>
      <c r="P92" s="40"/>
      <c r="Q92" s="40"/>
      <c r="R92" s="40"/>
      <c r="S92" s="40"/>
      <c r="T92" s="62"/>
    </row>
    <row r="93" spans="2:20" ht="30" customHeight="1" outlineLevel="1" x14ac:dyDescent="0.2">
      <c r="B93" s="19" t="s">
        <v>266</v>
      </c>
      <c r="C93" s="20" t="s">
        <v>297</v>
      </c>
      <c r="D93" s="25" t="s">
        <v>298</v>
      </c>
      <c r="E93" s="25" t="s">
        <v>299</v>
      </c>
      <c r="F93" s="25" t="s">
        <v>301</v>
      </c>
      <c r="G93" s="25" t="s">
        <v>300</v>
      </c>
      <c r="H93" s="40"/>
      <c r="I93" s="40"/>
      <c r="J93" s="40"/>
      <c r="K93" s="40"/>
      <c r="L93" s="40"/>
      <c r="M93" s="40"/>
      <c r="N93" s="40"/>
      <c r="O93" s="40"/>
      <c r="P93" s="40"/>
      <c r="Q93" s="40"/>
      <c r="R93" s="40"/>
      <c r="S93" s="40"/>
      <c r="T93" s="62"/>
    </row>
    <row r="94" spans="2:20" ht="30" customHeight="1" outlineLevel="1" x14ac:dyDescent="0.2">
      <c r="B94" s="19" t="s">
        <v>274</v>
      </c>
      <c r="C94" s="20" t="s">
        <v>155</v>
      </c>
      <c r="D94" s="25" t="s">
        <v>156</v>
      </c>
      <c r="E94" s="25" t="s">
        <v>157</v>
      </c>
      <c r="F94" s="25" t="s">
        <v>158</v>
      </c>
      <c r="G94" s="25" t="s">
        <v>159</v>
      </c>
      <c r="H94" s="40"/>
      <c r="I94" s="40"/>
      <c r="J94" s="40"/>
      <c r="K94" s="40"/>
      <c r="L94" s="40"/>
      <c r="M94" s="40"/>
      <c r="N94" s="40"/>
      <c r="O94" s="40"/>
      <c r="P94" s="40"/>
      <c r="Q94" s="40"/>
      <c r="R94" s="40"/>
      <c r="S94" s="40"/>
      <c r="T94" s="62"/>
    </row>
    <row r="95" spans="2:20" ht="38.25" outlineLevel="1" x14ac:dyDescent="0.2">
      <c r="B95" s="19" t="s">
        <v>267</v>
      </c>
      <c r="C95" s="20" t="s">
        <v>160</v>
      </c>
      <c r="D95" s="25" t="s">
        <v>161</v>
      </c>
      <c r="E95" s="25" t="s">
        <v>162</v>
      </c>
      <c r="F95" s="25" t="s">
        <v>163</v>
      </c>
      <c r="G95" s="25" t="s">
        <v>164</v>
      </c>
      <c r="H95" s="40"/>
      <c r="I95" s="40"/>
      <c r="J95" s="40"/>
      <c r="K95" s="40"/>
      <c r="L95" s="40"/>
      <c r="M95" s="40"/>
      <c r="N95" s="40"/>
      <c r="O95" s="40"/>
      <c r="P95" s="40"/>
      <c r="Q95" s="40"/>
      <c r="R95" s="40"/>
      <c r="S95" s="40"/>
      <c r="T95" s="62"/>
    </row>
    <row r="96" spans="2:20" ht="30" customHeight="1" outlineLevel="1" x14ac:dyDescent="0.2">
      <c r="B96" s="19" t="s">
        <v>268</v>
      </c>
      <c r="C96" s="20" t="s">
        <v>165</v>
      </c>
      <c r="D96" s="25" t="s">
        <v>109</v>
      </c>
      <c r="E96" s="25" t="s">
        <v>110</v>
      </c>
      <c r="F96" s="25" t="s">
        <v>111</v>
      </c>
      <c r="G96" s="25" t="s">
        <v>112</v>
      </c>
      <c r="H96" s="40"/>
      <c r="I96" s="40"/>
      <c r="J96" s="40"/>
      <c r="K96" s="40"/>
      <c r="L96" s="40"/>
      <c r="M96" s="40"/>
      <c r="N96" s="40"/>
      <c r="O96" s="40"/>
      <c r="P96" s="40"/>
      <c r="Q96" s="40"/>
      <c r="R96" s="40"/>
      <c r="S96" s="40"/>
      <c r="T96" s="62"/>
    </row>
    <row r="97" spans="2:20" ht="12.75" customHeight="1" x14ac:dyDescent="0.2">
      <c r="B97" s="13"/>
      <c r="C97" s="239" t="s">
        <v>287</v>
      </c>
      <c r="D97" s="240"/>
      <c r="E97" s="240"/>
      <c r="F97" s="240"/>
      <c r="G97" s="240"/>
      <c r="T97" s="13"/>
    </row>
    <row r="98" spans="2:20" x14ac:dyDescent="0.2">
      <c r="C98" s="9"/>
      <c r="D98" s="10"/>
      <c r="E98" s="10"/>
      <c r="F98" s="10"/>
      <c r="G98" s="10"/>
    </row>
    <row r="99" spans="2:20" ht="51.95" customHeight="1" x14ac:dyDescent="0.2">
      <c r="B99" s="22">
        <v>9</v>
      </c>
      <c r="C99" s="243" t="s">
        <v>74</v>
      </c>
      <c r="D99" s="243"/>
      <c r="E99" s="243"/>
      <c r="F99" s="243"/>
      <c r="G99" s="243"/>
      <c r="H99" s="75" t="str">
        <f t="shared" ref="H99:J99" si="23">H100</f>
        <v/>
      </c>
      <c r="I99" s="75" t="str">
        <f t="shared" si="23"/>
        <v/>
      </c>
      <c r="J99" s="75" t="str">
        <f t="shared" si="23"/>
        <v/>
      </c>
      <c r="K99" s="75" t="str">
        <f t="shared" ref="K99:S99" si="24">K100</f>
        <v/>
      </c>
      <c r="L99" s="75" t="str">
        <f t="shared" si="24"/>
        <v/>
      </c>
      <c r="M99" s="75" t="str">
        <f t="shared" si="24"/>
        <v/>
      </c>
      <c r="N99" s="75" t="str">
        <f t="shared" si="24"/>
        <v/>
      </c>
      <c r="O99" s="75" t="str">
        <f t="shared" si="24"/>
        <v/>
      </c>
      <c r="P99" s="75" t="str">
        <f t="shared" si="24"/>
        <v/>
      </c>
      <c r="Q99" s="75" t="str">
        <f t="shared" si="24"/>
        <v/>
      </c>
      <c r="R99" s="75" t="str">
        <f t="shared" si="24"/>
        <v/>
      </c>
      <c r="S99" s="75" t="str">
        <f t="shared" si="24"/>
        <v/>
      </c>
      <c r="T99" s="62"/>
    </row>
    <row r="100" spans="2:20" x14ac:dyDescent="0.2">
      <c r="B100" s="19"/>
      <c r="C100" s="244" t="s">
        <v>264</v>
      </c>
      <c r="D100" s="245"/>
      <c r="E100" s="245"/>
      <c r="F100" s="245"/>
      <c r="G100" s="246"/>
      <c r="H100" s="24" t="str">
        <f t="shared" ref="H100:S100" si="25">IF(SUM(H101:H104)=0,"",AVERAGE(H101:H104))</f>
        <v/>
      </c>
      <c r="I100" s="24" t="str">
        <f t="shared" si="25"/>
        <v/>
      </c>
      <c r="J100" s="24" t="str">
        <f t="shared" si="25"/>
        <v/>
      </c>
      <c r="K100" s="24" t="str">
        <f t="shared" si="25"/>
        <v/>
      </c>
      <c r="L100" s="24" t="str">
        <f t="shared" si="25"/>
        <v/>
      </c>
      <c r="M100" s="24" t="str">
        <f t="shared" si="25"/>
        <v/>
      </c>
      <c r="N100" s="24" t="str">
        <f t="shared" si="25"/>
        <v/>
      </c>
      <c r="O100" s="24" t="str">
        <f t="shared" si="25"/>
        <v/>
      </c>
      <c r="P100" s="24" t="str">
        <f t="shared" si="25"/>
        <v/>
      </c>
      <c r="Q100" s="24" t="str">
        <f t="shared" si="25"/>
        <v/>
      </c>
      <c r="R100" s="24" t="str">
        <f t="shared" si="25"/>
        <v/>
      </c>
      <c r="S100" s="24" t="str">
        <f t="shared" si="25"/>
        <v/>
      </c>
    </row>
    <row r="101" spans="2:20" ht="30" customHeight="1" outlineLevel="1" x14ac:dyDescent="0.2">
      <c r="B101" s="19" t="s">
        <v>265</v>
      </c>
      <c r="C101" s="20" t="s">
        <v>140</v>
      </c>
      <c r="D101" s="25" t="s">
        <v>148</v>
      </c>
      <c r="E101" s="25" t="s">
        <v>149</v>
      </c>
      <c r="F101" s="25" t="s">
        <v>150</v>
      </c>
      <c r="G101" s="25" t="s">
        <v>151</v>
      </c>
      <c r="H101" s="40"/>
      <c r="I101" s="40"/>
      <c r="J101" s="40"/>
      <c r="K101" s="40"/>
      <c r="L101" s="40"/>
      <c r="M101" s="40"/>
      <c r="N101" s="40"/>
      <c r="O101" s="40"/>
      <c r="P101" s="40"/>
      <c r="Q101" s="40"/>
      <c r="R101" s="40"/>
      <c r="S101" s="40"/>
      <c r="T101" s="62"/>
    </row>
    <row r="102" spans="2:20" ht="30" customHeight="1" outlineLevel="1" x14ac:dyDescent="0.2">
      <c r="B102" s="19" t="s">
        <v>266</v>
      </c>
      <c r="C102" s="20" t="s">
        <v>141</v>
      </c>
      <c r="D102" s="25" t="s">
        <v>148</v>
      </c>
      <c r="E102" s="25" t="s">
        <v>149</v>
      </c>
      <c r="F102" s="25" t="s">
        <v>150</v>
      </c>
      <c r="G102" s="25" t="s">
        <v>151</v>
      </c>
      <c r="H102" s="40"/>
      <c r="I102" s="40"/>
      <c r="J102" s="40"/>
      <c r="K102" s="40"/>
      <c r="L102" s="40"/>
      <c r="M102" s="40"/>
      <c r="N102" s="40"/>
      <c r="O102" s="40"/>
      <c r="P102" s="40"/>
      <c r="Q102" s="40"/>
      <c r="R102" s="40"/>
      <c r="S102" s="40"/>
      <c r="T102" s="62"/>
    </row>
    <row r="103" spans="2:20" ht="30" customHeight="1" outlineLevel="1" x14ac:dyDescent="0.2">
      <c r="B103" s="19" t="s">
        <v>274</v>
      </c>
      <c r="C103" s="20" t="s">
        <v>142</v>
      </c>
      <c r="D103" s="25" t="s">
        <v>148</v>
      </c>
      <c r="E103" s="25" t="s">
        <v>149</v>
      </c>
      <c r="F103" s="25" t="s">
        <v>150</v>
      </c>
      <c r="G103" s="25" t="s">
        <v>151</v>
      </c>
      <c r="H103" s="40"/>
      <c r="I103" s="40"/>
      <c r="J103" s="40"/>
      <c r="K103" s="40"/>
      <c r="L103" s="40"/>
      <c r="M103" s="40"/>
      <c r="N103" s="40"/>
      <c r="O103" s="40"/>
      <c r="P103" s="40"/>
      <c r="Q103" s="40"/>
      <c r="R103" s="40"/>
      <c r="S103" s="40"/>
      <c r="T103" s="62"/>
    </row>
    <row r="104" spans="2:20" ht="30" customHeight="1" outlineLevel="1" x14ac:dyDescent="0.2">
      <c r="B104" s="19" t="s">
        <v>267</v>
      </c>
      <c r="C104" s="20" t="s">
        <v>147</v>
      </c>
      <c r="D104" s="25" t="s">
        <v>143</v>
      </c>
      <c r="E104" s="25" t="s">
        <v>144</v>
      </c>
      <c r="F104" s="25" t="s">
        <v>145</v>
      </c>
      <c r="G104" s="25" t="s">
        <v>146</v>
      </c>
      <c r="H104" s="40"/>
      <c r="I104" s="40"/>
      <c r="J104" s="40"/>
      <c r="K104" s="40"/>
      <c r="L104" s="40"/>
      <c r="M104" s="40"/>
      <c r="N104" s="40"/>
      <c r="O104" s="40"/>
      <c r="P104" s="40"/>
      <c r="Q104" s="40"/>
      <c r="R104" s="40"/>
      <c r="S104" s="40"/>
      <c r="T104" s="62"/>
    </row>
    <row r="105" spans="2:20" ht="12.75" customHeight="1" x14ac:dyDescent="0.2">
      <c r="B105" s="13"/>
      <c r="C105" s="239" t="s">
        <v>287</v>
      </c>
      <c r="D105" s="240"/>
      <c r="E105" s="240"/>
      <c r="F105" s="240"/>
      <c r="G105" s="240"/>
      <c r="T105" s="13"/>
    </row>
    <row r="106" spans="2:20" x14ac:dyDescent="0.2">
      <c r="C106" s="9"/>
      <c r="D106" s="10"/>
      <c r="E106" s="10"/>
      <c r="F106" s="10"/>
      <c r="G106" s="10"/>
    </row>
    <row r="107" spans="2:20" ht="57" customHeight="1" x14ac:dyDescent="0.2">
      <c r="B107" s="22">
        <v>10</v>
      </c>
      <c r="C107" s="243" t="s">
        <v>75</v>
      </c>
      <c r="D107" s="243"/>
      <c r="E107" s="243"/>
      <c r="F107" s="243"/>
      <c r="G107" s="243"/>
      <c r="H107" s="75" t="str">
        <f t="shared" ref="H107:J107" si="26">H108</f>
        <v/>
      </c>
      <c r="I107" s="75" t="str">
        <f t="shared" si="26"/>
        <v/>
      </c>
      <c r="J107" s="75" t="str">
        <f t="shared" si="26"/>
        <v/>
      </c>
      <c r="K107" s="75" t="str">
        <f t="shared" ref="K107:S107" si="27">K108</f>
        <v/>
      </c>
      <c r="L107" s="75" t="str">
        <f t="shared" si="27"/>
        <v/>
      </c>
      <c r="M107" s="75" t="str">
        <f t="shared" si="27"/>
        <v/>
      </c>
      <c r="N107" s="75" t="str">
        <f t="shared" si="27"/>
        <v/>
      </c>
      <c r="O107" s="75" t="str">
        <f t="shared" si="27"/>
        <v/>
      </c>
      <c r="P107" s="75" t="str">
        <f t="shared" si="27"/>
        <v/>
      </c>
      <c r="Q107" s="75" t="str">
        <f t="shared" si="27"/>
        <v/>
      </c>
      <c r="R107" s="75" t="str">
        <f t="shared" si="27"/>
        <v/>
      </c>
      <c r="S107" s="75" t="str">
        <f t="shared" si="27"/>
        <v/>
      </c>
      <c r="T107" s="62"/>
    </row>
    <row r="108" spans="2:20" x14ac:dyDescent="0.2">
      <c r="B108" s="19"/>
      <c r="C108" s="244" t="s">
        <v>264</v>
      </c>
      <c r="D108" s="245"/>
      <c r="E108" s="245"/>
      <c r="F108" s="245"/>
      <c r="G108" s="246"/>
      <c r="H108" s="24" t="str">
        <f t="shared" ref="H108:S108" si="28">IF(SUM(H109:H111)=0,"",AVERAGE(H109:H111))</f>
        <v/>
      </c>
      <c r="I108" s="24" t="str">
        <f t="shared" si="28"/>
        <v/>
      </c>
      <c r="J108" s="24" t="str">
        <f t="shared" si="28"/>
        <v/>
      </c>
      <c r="K108" s="24" t="str">
        <f t="shared" si="28"/>
        <v/>
      </c>
      <c r="L108" s="24" t="str">
        <f t="shared" si="28"/>
        <v/>
      </c>
      <c r="M108" s="24" t="str">
        <f t="shared" si="28"/>
        <v/>
      </c>
      <c r="N108" s="24" t="str">
        <f t="shared" si="28"/>
        <v/>
      </c>
      <c r="O108" s="24" t="str">
        <f t="shared" si="28"/>
        <v/>
      </c>
      <c r="P108" s="24" t="str">
        <f t="shared" si="28"/>
        <v/>
      </c>
      <c r="Q108" s="24" t="str">
        <f t="shared" si="28"/>
        <v/>
      </c>
      <c r="R108" s="24" t="str">
        <f t="shared" si="28"/>
        <v/>
      </c>
      <c r="S108" s="24" t="str">
        <f t="shared" si="28"/>
        <v/>
      </c>
    </row>
    <row r="109" spans="2:20" ht="30" customHeight="1" outlineLevel="1" x14ac:dyDescent="0.2">
      <c r="B109" s="19" t="s">
        <v>265</v>
      </c>
      <c r="C109" s="20" t="s">
        <v>139</v>
      </c>
      <c r="D109" s="25" t="s">
        <v>109</v>
      </c>
      <c r="E109" s="25" t="s">
        <v>110</v>
      </c>
      <c r="F109" s="25" t="s">
        <v>111</v>
      </c>
      <c r="G109" s="25" t="s">
        <v>112</v>
      </c>
      <c r="H109" s="61"/>
      <c r="I109" s="61"/>
      <c r="J109" s="61"/>
      <c r="K109" s="61"/>
      <c r="L109" s="61"/>
      <c r="M109" s="61"/>
      <c r="N109" s="61"/>
      <c r="O109" s="61"/>
      <c r="P109" s="61"/>
      <c r="Q109" s="61"/>
      <c r="R109" s="61"/>
      <c r="S109" s="61"/>
      <c r="T109" s="62"/>
    </row>
    <row r="110" spans="2:20" ht="30" customHeight="1" outlineLevel="1" x14ac:dyDescent="0.2">
      <c r="B110" s="19" t="s">
        <v>266</v>
      </c>
      <c r="C110" s="20" t="s">
        <v>289</v>
      </c>
      <c r="D110" s="25" t="s">
        <v>109</v>
      </c>
      <c r="E110" s="25" t="s">
        <v>110</v>
      </c>
      <c r="F110" s="25" t="s">
        <v>111</v>
      </c>
      <c r="G110" s="25" t="s">
        <v>112</v>
      </c>
      <c r="H110" s="61"/>
      <c r="I110" s="61"/>
      <c r="J110" s="61"/>
      <c r="K110" s="61"/>
      <c r="L110" s="61"/>
      <c r="M110" s="61"/>
      <c r="N110" s="61"/>
      <c r="O110" s="61"/>
      <c r="P110" s="61"/>
      <c r="Q110" s="61"/>
      <c r="R110" s="61"/>
      <c r="S110" s="61"/>
      <c r="T110" s="62"/>
    </row>
    <row r="111" spans="2:20" ht="30" customHeight="1" outlineLevel="1" x14ac:dyDescent="0.2">
      <c r="B111" s="19" t="s">
        <v>274</v>
      </c>
      <c r="C111" s="20" t="s">
        <v>288</v>
      </c>
      <c r="D111" s="25" t="s">
        <v>109</v>
      </c>
      <c r="E111" s="25" t="s">
        <v>110</v>
      </c>
      <c r="F111" s="25" t="s">
        <v>111</v>
      </c>
      <c r="G111" s="25" t="s">
        <v>112</v>
      </c>
      <c r="H111" s="61"/>
      <c r="I111" s="61"/>
      <c r="J111" s="61"/>
      <c r="K111" s="61"/>
      <c r="L111" s="61"/>
      <c r="M111" s="61"/>
      <c r="N111" s="61"/>
      <c r="O111" s="61"/>
      <c r="P111" s="61"/>
      <c r="Q111" s="61"/>
      <c r="R111" s="61"/>
      <c r="S111" s="61"/>
      <c r="T111" s="62"/>
    </row>
    <row r="112" spans="2:20" ht="12.75" customHeight="1" x14ac:dyDescent="0.2">
      <c r="B112" s="13"/>
      <c r="C112" s="239" t="s">
        <v>287</v>
      </c>
      <c r="D112" s="240"/>
      <c r="E112" s="240"/>
      <c r="F112" s="240"/>
      <c r="G112" s="240"/>
      <c r="T112" s="13"/>
    </row>
    <row r="113" spans="2:20" ht="17.100000000000001" customHeight="1" x14ac:dyDescent="0.2">
      <c r="B113" s="76"/>
      <c r="C113" s="77"/>
      <c r="D113" s="77"/>
      <c r="E113" s="77"/>
      <c r="F113" s="77"/>
      <c r="G113" s="77"/>
      <c r="H113" s="78"/>
      <c r="I113" s="78"/>
      <c r="J113" s="78"/>
      <c r="K113" s="78"/>
      <c r="L113" s="78"/>
      <c r="M113" s="78"/>
      <c r="N113" s="78"/>
      <c r="O113" s="78"/>
      <c r="P113" s="78"/>
      <c r="Q113" s="78"/>
      <c r="R113" s="78"/>
      <c r="S113" s="78"/>
      <c r="T113" s="77"/>
    </row>
    <row r="114" spans="2:20" ht="17.100000000000001" customHeight="1" x14ac:dyDescent="0.2">
      <c r="C114" s="27" t="s">
        <v>279</v>
      </c>
      <c r="D114" s="8">
        <f>IF($F$4="A",3.2,IF($F$4="B",2.5,IF($F$4="C",1.6,"")))</f>
        <v>2.5</v>
      </c>
      <c r="F114" s="79"/>
      <c r="G114" s="80" t="s">
        <v>278</v>
      </c>
      <c r="H114" s="71" t="str">
        <f>IF(SUM(H8,H22,H29,H42,H53,H65,H77,H90,H99,H107)=0,"",AVERAGE(H8,H22,H29,H42,H53,H65,H77,H90,H99,H107))</f>
        <v/>
      </c>
      <c r="I114" s="71" t="str">
        <f t="shared" ref="I114:S114" si="29">IF(SUM(I8,I22,I29,I42,I53,I65,I77,I90,I99,I107)=0,"",AVERAGE(I8,I22,I29,I42,I53,I65,I77,I90,I99,I107))</f>
        <v/>
      </c>
      <c r="J114" s="71" t="str">
        <f t="shared" si="29"/>
        <v/>
      </c>
      <c r="K114" s="71" t="str">
        <f t="shared" si="29"/>
        <v/>
      </c>
      <c r="L114" s="71" t="str">
        <f t="shared" si="29"/>
        <v/>
      </c>
      <c r="M114" s="71" t="str">
        <f t="shared" si="29"/>
        <v/>
      </c>
      <c r="N114" s="71" t="str">
        <f t="shared" si="29"/>
        <v/>
      </c>
      <c r="O114" s="71" t="str">
        <f t="shared" si="29"/>
        <v/>
      </c>
      <c r="P114" s="71" t="str">
        <f t="shared" si="29"/>
        <v/>
      </c>
      <c r="Q114" s="71" t="str">
        <f t="shared" si="29"/>
        <v/>
      </c>
      <c r="R114" s="71" t="str">
        <f t="shared" si="29"/>
        <v/>
      </c>
      <c r="S114" s="71" t="str">
        <f t="shared" si="29"/>
        <v/>
      </c>
    </row>
    <row r="115" spans="2:20" ht="17.100000000000001" customHeight="1" x14ac:dyDescent="0.2">
      <c r="F115" s="79"/>
      <c r="G115" s="80" t="s">
        <v>76</v>
      </c>
      <c r="H115" s="28" t="str">
        <f>IF(SUM(H114)=0,"",IF(H114&gt;=$D$114,"Áno","Nie"))</f>
        <v/>
      </c>
      <c r="I115" s="28" t="str">
        <f t="shared" ref="I115:S115" si="30">IF(SUM(I114)=0,"",IF(I114&gt;=$D$114,"Áno","Nie"))</f>
        <v/>
      </c>
      <c r="J115" s="28" t="str">
        <f t="shared" si="30"/>
        <v/>
      </c>
      <c r="K115" s="28" t="str">
        <f t="shared" si="30"/>
        <v/>
      </c>
      <c r="L115" s="28" t="str">
        <f t="shared" si="30"/>
        <v/>
      </c>
      <c r="M115" s="28" t="str">
        <f t="shared" si="30"/>
        <v/>
      </c>
      <c r="N115" s="28" t="str">
        <f t="shared" si="30"/>
        <v/>
      </c>
      <c r="O115" s="28" t="str">
        <f t="shared" si="30"/>
        <v/>
      </c>
      <c r="P115" s="28" t="str">
        <f t="shared" si="30"/>
        <v/>
      </c>
      <c r="Q115" s="28" t="str">
        <f t="shared" si="30"/>
        <v/>
      </c>
      <c r="R115" s="28" t="str">
        <f t="shared" si="30"/>
        <v/>
      </c>
      <c r="S115" s="28" t="str">
        <f t="shared" si="30"/>
        <v/>
      </c>
    </row>
    <row r="116" spans="2:20" ht="17.100000000000001" customHeight="1" x14ac:dyDescent="0.2"/>
    <row r="117" spans="2:20" ht="17.100000000000001" customHeight="1" x14ac:dyDescent="0.2">
      <c r="C117" s="29"/>
    </row>
    <row r="118" spans="2:20" ht="17.100000000000001" customHeight="1" x14ac:dyDescent="0.2"/>
    <row r="119" spans="2:20" ht="17.100000000000001" customHeight="1" x14ac:dyDescent="0.2"/>
    <row r="120" spans="2:20" ht="17.100000000000001" customHeight="1" x14ac:dyDescent="0.2"/>
    <row r="121" spans="2:20" ht="17.100000000000001" customHeight="1" x14ac:dyDescent="0.2"/>
    <row r="122" spans="2:20" ht="17.100000000000001" customHeight="1" x14ac:dyDescent="0.2"/>
    <row r="123" spans="2:20" ht="17.100000000000001" customHeight="1" x14ac:dyDescent="0.2"/>
    <row r="124" spans="2:20" ht="17.100000000000001" customHeight="1" x14ac:dyDescent="0.2"/>
    <row r="125" spans="2:20" ht="17.100000000000001" customHeight="1" x14ac:dyDescent="0.2"/>
    <row r="126" spans="2:20" ht="17.100000000000001" customHeight="1" x14ac:dyDescent="0.2"/>
    <row r="127" spans="2:20" ht="17.100000000000001" customHeight="1" x14ac:dyDescent="0.2"/>
    <row r="128" spans="2:20" ht="17.100000000000001" customHeight="1" x14ac:dyDescent="0.2"/>
    <row r="129" s="7" customFormat="1" ht="17.100000000000001" customHeight="1" x14ac:dyDescent="0.2"/>
    <row r="130" s="7" customFormat="1" ht="17.100000000000001" customHeight="1" x14ac:dyDescent="0.2"/>
    <row r="131" s="7" customFormat="1" ht="17.100000000000001" customHeight="1" x14ac:dyDescent="0.2"/>
    <row r="132" s="7" customFormat="1" ht="17.100000000000001" customHeight="1" x14ac:dyDescent="0.2"/>
    <row r="133" s="7" customFormat="1" ht="17.100000000000001" customHeight="1" x14ac:dyDescent="0.2"/>
    <row r="134" s="7" customFormat="1" ht="17.100000000000001" customHeight="1" x14ac:dyDescent="0.2"/>
    <row r="135" s="7" customFormat="1" ht="17.100000000000001" customHeight="1" x14ac:dyDescent="0.2"/>
    <row r="136" s="7" customFormat="1" ht="17.100000000000001" customHeight="1" x14ac:dyDescent="0.2"/>
    <row r="137" s="7" customFormat="1" ht="17.100000000000001" customHeight="1" x14ac:dyDescent="0.2"/>
    <row r="138" s="7" customFormat="1" ht="17.100000000000001" customHeight="1" x14ac:dyDescent="0.2"/>
    <row r="139" s="7" customFormat="1" ht="17.100000000000001" customHeight="1" x14ac:dyDescent="0.2"/>
    <row r="140" s="7" customFormat="1" ht="17.100000000000001" customHeight="1" x14ac:dyDescent="0.2"/>
    <row r="141" s="7" customFormat="1" ht="17.100000000000001" customHeight="1" x14ac:dyDescent="0.2"/>
    <row r="142" s="7" customFormat="1" ht="17.100000000000001" customHeight="1" x14ac:dyDescent="0.2"/>
    <row r="143" s="7" customFormat="1" ht="17.100000000000001" customHeight="1" x14ac:dyDescent="0.2"/>
    <row r="144" s="7" customFormat="1" ht="17.100000000000001" customHeight="1" x14ac:dyDescent="0.2"/>
    <row r="145" s="7" customFormat="1" ht="17.100000000000001" customHeight="1" x14ac:dyDescent="0.2"/>
    <row r="146" s="7" customFormat="1" ht="17.100000000000001" customHeight="1" x14ac:dyDescent="0.2"/>
    <row r="147" s="7" customFormat="1" ht="17.100000000000001" customHeight="1" x14ac:dyDescent="0.2"/>
    <row r="148" s="7" customFormat="1" ht="17.100000000000001" customHeight="1" x14ac:dyDescent="0.2"/>
    <row r="149" s="7" customFormat="1" ht="17.100000000000001" customHeight="1" x14ac:dyDescent="0.2"/>
    <row r="150" s="7" customFormat="1" ht="17.100000000000001" customHeight="1" x14ac:dyDescent="0.2"/>
    <row r="151" s="7" customFormat="1" ht="17.100000000000001" customHeight="1" x14ac:dyDescent="0.2"/>
  </sheetData>
  <sheetProtection selectLockedCells="1"/>
  <customSheetViews>
    <customSheetView guid="{740DCA0A-182B-E649-BC90-296BE2BDEAB7}" scale="125" showGridLines="0" zeroValues="0">
      <pane xSplit="7" ySplit="7.0263157894736841" topLeftCell="H75" activePane="bottomRight" state="frozenSplit"/>
      <selection pane="bottomRight" activeCell="C130" sqref="C130"/>
      <pageMargins left="0.7" right="0.7" top="0.75" bottom="0.75" header="0.3" footer="0.3"/>
      <pageSetup paperSize="9" orientation="portrait" horizontalDpi="4294967292" verticalDpi="4294967292"/>
      <headerFooter>
        <oddFooter>&amp;L&amp;K000000IPMA ICR Handbook_x000D_&amp;KFF0000IPMA Internal Document&amp;C&amp;K000000&amp;P of &amp;N&amp;R&amp;K000000Management Complexity Ratings_x000D_v0.5, 30.05.2016</oddFooter>
      </headerFooter>
    </customSheetView>
  </customSheetViews>
  <mergeCells count="41">
    <mergeCell ref="H5:S5"/>
    <mergeCell ref="C108:G108"/>
    <mergeCell ref="C112:G112"/>
    <mergeCell ref="C107:G107"/>
    <mergeCell ref="C29:G29"/>
    <mergeCell ref="C42:G42"/>
    <mergeCell ref="C53:G53"/>
    <mergeCell ref="C51:G51"/>
    <mergeCell ref="C40:G40"/>
    <mergeCell ref="C27:G27"/>
    <mergeCell ref="C75:G75"/>
    <mergeCell ref="C63:G63"/>
    <mergeCell ref="C8:G8"/>
    <mergeCell ref="C22:G22"/>
    <mergeCell ref="C97:G97"/>
    <mergeCell ref="C100:G100"/>
    <mergeCell ref="E2:G2"/>
    <mergeCell ref="E3:G3"/>
    <mergeCell ref="P2:S2"/>
    <mergeCell ref="P3:S3"/>
    <mergeCell ref="L2:M2"/>
    <mergeCell ref="B6:B7"/>
    <mergeCell ref="C6:C7"/>
    <mergeCell ref="D6:G6"/>
    <mergeCell ref="C20:G20"/>
    <mergeCell ref="C91:G91"/>
    <mergeCell ref="C88:G88"/>
    <mergeCell ref="C105:G105"/>
    <mergeCell ref="T6:T7"/>
    <mergeCell ref="C65:G65"/>
    <mergeCell ref="C77:G77"/>
    <mergeCell ref="C90:G90"/>
    <mergeCell ref="C99:G99"/>
    <mergeCell ref="C9:G9"/>
    <mergeCell ref="C23:G23"/>
    <mergeCell ref="C30:G30"/>
    <mergeCell ref="C43:G43"/>
    <mergeCell ref="C54:G54"/>
    <mergeCell ref="C66:G66"/>
    <mergeCell ref="C78:G78"/>
    <mergeCell ref="H6:S6"/>
  </mergeCells>
  <phoneticPr fontId="10" type="noConversion"/>
  <conditionalFormatting sqref="H115">
    <cfRule type="cellIs" dxfId="49" priority="34" operator="equal">
      <formula>""</formula>
    </cfRule>
  </conditionalFormatting>
  <conditionalFormatting sqref="H115">
    <cfRule type="cellIs" dxfId="48" priority="31" stopIfTrue="1" operator="equal">
      <formula>"Áno"</formula>
    </cfRule>
  </conditionalFormatting>
  <conditionalFormatting sqref="H115">
    <cfRule type="cellIs" dxfId="47" priority="30" stopIfTrue="1" operator="equal">
      <formula>"Nie"</formula>
    </cfRule>
  </conditionalFormatting>
  <conditionalFormatting sqref="I115:S115">
    <cfRule type="cellIs" dxfId="46" priority="3" stopIfTrue="1" operator="equal">
      <formula>""</formula>
    </cfRule>
  </conditionalFormatting>
  <conditionalFormatting sqref="I115:S115">
    <cfRule type="cellIs" dxfId="45" priority="2" stopIfTrue="1" operator="equal">
      <formula>"Áno"</formula>
    </cfRule>
  </conditionalFormatting>
  <conditionalFormatting sqref="I115:S115">
    <cfRule type="cellIs" dxfId="44" priority="1" stopIfTrue="1" operator="equal">
      <formula>"Nie"</formula>
    </cfRule>
  </conditionalFormatting>
  <dataValidations count="2">
    <dataValidation type="list" allowBlank="1" showInputMessage="1" showErrorMessage="1" sqref="F4" xr:uid="{00000000-0002-0000-0100-000000000000}">
      <formula1>"A,B,C"</formula1>
    </dataValidation>
    <dataValidation type="whole" allowBlank="1" showInputMessage="1" showErrorMessage="1" errorTitle="Zadali ste nesprávny údaj" error="Zadajte celé číslo od 1 po 4" sqref="H8:S8 H10:S19 H22:S22 H24:S26 H29:S29 H31:S39 H42:S42 H44:S50 H53:S53 H55:S62 H65:S65 H67:S74 H77:S77 H79:S87 H90:S90 H92:S96 H99:S99 H101:S104 H107:S107 H109:S111" xr:uid="{00000000-0002-0000-0100-000001000000}">
      <formula1>1</formula1>
      <formula2>4</formula2>
    </dataValidation>
  </dataValidations>
  <pageMargins left="0.79000000000000015" right="0.79000000000000015" top="0.79000000000000015" bottom="0.79000000000000015" header="0.79000000000000015" footer="0.79000000000000015"/>
  <pageSetup paperSize="9" orientation="portrait" horizontalDpi="4294967292" verticalDpi="4294967292" r:id="rId1"/>
  <headerFooter>
    <oddFooter>&amp;L&amp;K000000IPMA ICR Handbook_x000D_&amp;KFF0000IPMA Internal Document&amp;C&amp;K000000&amp;P of &amp;N&amp;R&amp;K000000Management Complexity Ratings_x000D_v0.5, 30.05.2016</oddFooter>
  </headerFooter>
  <ignoredErrors>
    <ignoredError sqref="H107:S107 H99:S99 H90:S90 H77:S77 H65:S65 H53:S53 H42:S42 H29:S29 H22:S22 H8:S8 I91:S91" unlockedFormula="1"/>
    <ignoredError sqref="H7:S7" numberStoredAsText="1"/>
    <ignoredError sqref="F93" twoDigitTextYear="1"/>
  </ignoredErrors>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B1:BC60"/>
  <sheetViews>
    <sheetView showGridLines="0" zoomScaleNormal="100" workbookViewId="0">
      <pane xSplit="3" ySplit="10" topLeftCell="D11" activePane="bottomRight" state="frozen"/>
      <selection pane="topRight" activeCell="D1" sqref="D1"/>
      <selection pane="bottomLeft" activeCell="A11" sqref="A11"/>
      <selection pane="bottomRight" activeCell="R3" sqref="R3:U3"/>
    </sheetView>
  </sheetViews>
  <sheetFormatPr defaultColWidth="10.85546875" defaultRowHeight="12.75" x14ac:dyDescent="0.2"/>
  <cols>
    <col min="1" max="1" width="2.85546875" style="7" customWidth="1"/>
    <col min="2" max="2" width="3.85546875" style="12" customWidth="1"/>
    <col min="3" max="3" width="67.140625" style="7" customWidth="1"/>
    <col min="4" max="5" width="4.85546875" style="8" customWidth="1"/>
    <col min="6" max="6" width="5.42578125" style="8" customWidth="1"/>
    <col min="7" max="14" width="4.85546875" style="8" customWidth="1"/>
    <col min="15" max="15" width="6" style="8" customWidth="1"/>
    <col min="16" max="16" width="5.7109375" style="8" customWidth="1"/>
    <col min="17" max="17" width="5.28515625" style="8" customWidth="1"/>
    <col min="18" max="27" width="4.85546875" style="8" customWidth="1"/>
    <col min="28" max="29" width="50.85546875" style="7" customWidth="1"/>
    <col min="30" max="30" width="11" style="7" customWidth="1"/>
    <col min="31" max="55" width="6.85546875" style="7" hidden="1" customWidth="1"/>
    <col min="56" max="57" width="0" style="7" hidden="1" customWidth="1"/>
    <col min="58" max="16384" width="10.85546875" style="7"/>
  </cols>
  <sheetData>
    <row r="1" spans="2:55" x14ac:dyDescent="0.2">
      <c r="D1" s="49"/>
      <c r="E1" s="49"/>
      <c r="F1" s="49"/>
      <c r="G1" s="49"/>
      <c r="H1" s="49"/>
      <c r="I1" s="49"/>
      <c r="J1" s="49"/>
      <c r="K1" s="49"/>
      <c r="L1" s="49"/>
      <c r="M1" s="49"/>
      <c r="N1" s="49"/>
      <c r="O1" s="49"/>
      <c r="P1" s="49"/>
      <c r="Q1" s="49"/>
      <c r="R1" s="49"/>
      <c r="S1" s="49"/>
      <c r="T1" s="49"/>
      <c r="U1" s="49"/>
      <c r="V1" s="49"/>
      <c r="W1" s="49"/>
      <c r="X1" s="49"/>
      <c r="Y1" s="49"/>
      <c r="Z1" s="49"/>
      <c r="AA1" s="49"/>
    </row>
    <row r="2" spans="2:55" s="2" customFormat="1" ht="20.100000000000001" customHeight="1" x14ac:dyDescent="0.2">
      <c r="B2" s="11"/>
      <c r="C2" s="2" t="s">
        <v>29</v>
      </c>
      <c r="D2" s="50" t="s">
        <v>80</v>
      </c>
      <c r="E2" s="50"/>
      <c r="F2" s="50"/>
      <c r="G2" s="265" t="str">
        <f>IF(ZÁUJEMCA!E3="","",ZÁUJEMCA!E3)</f>
        <v>XY</v>
      </c>
      <c r="H2" s="266"/>
      <c r="I2" s="266"/>
      <c r="J2" s="266"/>
      <c r="K2" s="266"/>
      <c r="L2" s="266"/>
      <c r="M2" s="267"/>
      <c r="N2" s="50"/>
      <c r="O2" s="50" t="s">
        <v>31</v>
      </c>
      <c r="P2" s="50"/>
      <c r="Q2" s="35"/>
      <c r="R2" s="268">
        <f>IF(ZÁUJEMCA!L2="","",ZÁUJEMCA!L2)</f>
        <v>43846</v>
      </c>
      <c r="S2" s="269"/>
      <c r="T2" s="269"/>
      <c r="U2" s="270"/>
      <c r="V2" s="51"/>
      <c r="W2" s="51"/>
      <c r="X2" s="51"/>
      <c r="Y2" s="48"/>
      <c r="Z2" s="47"/>
      <c r="AA2" s="47"/>
      <c r="AB2" s="15"/>
      <c r="AC2" s="15"/>
      <c r="AD2" s="15"/>
    </row>
    <row r="3" spans="2:55" s="2" customFormat="1" ht="20.100000000000001" customHeight="1" x14ac:dyDescent="0.2">
      <c r="B3" s="11"/>
      <c r="C3" s="30" t="s">
        <v>79</v>
      </c>
      <c r="D3" s="50" t="s">
        <v>81</v>
      </c>
      <c r="E3" s="50"/>
      <c r="F3" s="50"/>
      <c r="G3" s="274" t="s">
        <v>324</v>
      </c>
      <c r="H3" s="275"/>
      <c r="I3" s="275"/>
      <c r="J3" s="275"/>
      <c r="K3" s="275"/>
      <c r="L3" s="276"/>
      <c r="M3" s="63"/>
      <c r="N3" s="50"/>
      <c r="O3" s="50" t="s">
        <v>31</v>
      </c>
      <c r="P3" s="50"/>
      <c r="Q3" s="52"/>
      <c r="R3" s="271">
        <v>43855</v>
      </c>
      <c r="S3" s="272"/>
      <c r="T3" s="272"/>
      <c r="U3" s="273"/>
      <c r="V3" s="52"/>
      <c r="W3" s="52"/>
      <c r="X3" s="52"/>
      <c r="Y3" s="53"/>
      <c r="Z3" s="47"/>
      <c r="AA3" s="47"/>
      <c r="AB3" s="15"/>
      <c r="AC3" s="15"/>
      <c r="AD3" s="15"/>
    </row>
    <row r="4" spans="2:55" s="2" customFormat="1" ht="20.100000000000001" customHeight="1" x14ac:dyDescent="0.2">
      <c r="B4" s="11"/>
      <c r="C4" s="30"/>
      <c r="D4" s="54" t="s">
        <v>83</v>
      </c>
      <c r="E4" s="54"/>
      <c r="F4" s="54"/>
      <c r="G4" s="43" t="str">
        <f>ZÁUJEMCA!F4</f>
        <v>B</v>
      </c>
      <c r="H4" s="46"/>
      <c r="I4" s="46"/>
      <c r="J4" s="46"/>
      <c r="K4" s="47"/>
      <c r="L4" s="47"/>
      <c r="M4" s="48"/>
      <c r="N4" s="47"/>
      <c r="O4" s="47"/>
      <c r="P4" s="55"/>
      <c r="Q4" s="56"/>
      <c r="R4" s="56"/>
      <c r="S4" s="51"/>
      <c r="T4" s="51"/>
      <c r="U4" s="51"/>
      <c r="V4" s="57"/>
      <c r="W4" s="57"/>
      <c r="X4" s="57"/>
      <c r="Y4" s="57"/>
      <c r="Z4" s="57"/>
      <c r="AA4" s="57"/>
    </row>
    <row r="5" spans="2:55" s="2" customFormat="1" ht="20.100000000000001" customHeight="1" x14ac:dyDescent="0.2">
      <c r="B5" s="11"/>
      <c r="D5" s="72"/>
      <c r="E5" s="48"/>
      <c r="F5" s="47"/>
      <c r="G5" s="47"/>
      <c r="H5" s="47"/>
      <c r="I5" s="48"/>
      <c r="J5" s="46"/>
      <c r="K5" s="47"/>
      <c r="L5" s="47"/>
      <c r="M5" s="48"/>
      <c r="N5" s="47"/>
      <c r="O5" s="47"/>
      <c r="P5" s="55"/>
      <c r="Q5" s="56"/>
      <c r="R5" s="56"/>
      <c r="S5" s="51"/>
      <c r="T5" s="51"/>
      <c r="U5" s="51"/>
      <c r="V5" s="57"/>
      <c r="W5" s="57"/>
      <c r="X5" s="57"/>
      <c r="Y5" s="57"/>
      <c r="Z5" s="57"/>
      <c r="AA5" s="57"/>
    </row>
    <row r="6" spans="2:55" s="2" customFormat="1" ht="20.100000000000001" customHeight="1" x14ac:dyDescent="0.2">
      <c r="B6" s="11"/>
      <c r="C6" s="30"/>
      <c r="D6" s="133"/>
      <c r="E6" s="58"/>
      <c r="F6" s="58"/>
      <c r="G6" s="58"/>
      <c r="H6" s="58"/>
      <c r="I6" s="58"/>
      <c r="J6" s="58"/>
      <c r="K6" s="58"/>
      <c r="L6" s="58"/>
      <c r="M6" s="58"/>
      <c r="N6" s="58"/>
      <c r="O6" s="58"/>
      <c r="P6" s="58"/>
      <c r="Q6" s="44"/>
      <c r="R6" s="44"/>
      <c r="S6" s="45"/>
      <c r="T6" s="46"/>
      <c r="U6" s="46"/>
      <c r="V6" s="46"/>
      <c r="W6" s="47"/>
      <c r="X6" s="47"/>
      <c r="Y6" s="48"/>
      <c r="Z6" s="47"/>
      <c r="AA6" s="47"/>
      <c r="AB6" s="14"/>
      <c r="AC6" s="17"/>
      <c r="AD6" s="17"/>
    </row>
    <row r="7" spans="2:55" ht="21" customHeight="1" x14ac:dyDescent="0.2">
      <c r="D7" s="259" t="s">
        <v>204</v>
      </c>
      <c r="E7" s="260"/>
      <c r="F7" s="260"/>
      <c r="G7" s="260"/>
      <c r="H7" s="260"/>
      <c r="I7" s="260"/>
      <c r="J7" s="260"/>
      <c r="K7" s="260"/>
      <c r="L7" s="260"/>
      <c r="M7" s="260"/>
      <c r="N7" s="260"/>
      <c r="O7" s="260"/>
      <c r="P7" s="260"/>
      <c r="Q7" s="260"/>
      <c r="R7" s="260"/>
      <c r="S7" s="260"/>
      <c r="T7" s="260"/>
      <c r="U7" s="260"/>
      <c r="V7" s="260"/>
      <c r="W7" s="260"/>
      <c r="X7" s="260"/>
      <c r="Y7" s="260"/>
      <c r="Z7" s="260"/>
      <c r="AA7" s="261"/>
    </row>
    <row r="8" spans="2:55" s="6" customFormat="1" ht="17.100000000000001" customHeight="1" x14ac:dyDescent="0.2">
      <c r="B8" s="248" t="s">
        <v>2</v>
      </c>
      <c r="C8" s="280" t="s">
        <v>67</v>
      </c>
      <c r="D8" s="247" t="s">
        <v>42</v>
      </c>
      <c r="E8" s="247"/>
      <c r="F8" s="247"/>
      <c r="G8" s="247"/>
      <c r="H8" s="247"/>
      <c r="I8" s="247"/>
      <c r="J8" s="247"/>
      <c r="K8" s="247"/>
      <c r="L8" s="247"/>
      <c r="M8" s="247"/>
      <c r="N8" s="247"/>
      <c r="O8" s="247"/>
      <c r="P8" s="247"/>
      <c r="Q8" s="247"/>
      <c r="R8" s="247"/>
      <c r="S8" s="247"/>
      <c r="T8" s="247"/>
      <c r="U8" s="247"/>
      <c r="V8" s="247"/>
      <c r="W8" s="247"/>
      <c r="X8" s="247"/>
      <c r="Y8" s="247"/>
      <c r="Z8" s="247"/>
      <c r="AA8" s="247"/>
      <c r="AB8" s="248" t="s">
        <v>55</v>
      </c>
      <c r="AC8" s="248" t="s">
        <v>66</v>
      </c>
      <c r="AD8" s="39"/>
    </row>
    <row r="9" spans="2:55" s="6" customFormat="1" ht="17.100000000000001" customHeight="1" x14ac:dyDescent="0.2">
      <c r="B9" s="277"/>
      <c r="C9" s="281"/>
      <c r="D9" s="278" t="s">
        <v>43</v>
      </c>
      <c r="E9" s="279"/>
      <c r="F9" s="278" t="s">
        <v>44</v>
      </c>
      <c r="G9" s="279"/>
      <c r="H9" s="278" t="s">
        <v>45</v>
      </c>
      <c r="I9" s="279"/>
      <c r="J9" s="278" t="s">
        <v>46</v>
      </c>
      <c r="K9" s="279"/>
      <c r="L9" s="278" t="s">
        <v>47</v>
      </c>
      <c r="M9" s="279"/>
      <c r="N9" s="278" t="s">
        <v>48</v>
      </c>
      <c r="O9" s="279"/>
      <c r="P9" s="278" t="s">
        <v>49</v>
      </c>
      <c r="Q9" s="279"/>
      <c r="R9" s="278" t="s">
        <v>50</v>
      </c>
      <c r="S9" s="279"/>
      <c r="T9" s="278" t="s">
        <v>51</v>
      </c>
      <c r="U9" s="279"/>
      <c r="V9" s="278" t="s">
        <v>52</v>
      </c>
      <c r="W9" s="279"/>
      <c r="X9" s="278" t="s">
        <v>53</v>
      </c>
      <c r="Y9" s="279"/>
      <c r="Z9" s="278" t="s">
        <v>54</v>
      </c>
      <c r="AA9" s="279"/>
      <c r="AB9" s="277"/>
      <c r="AC9" s="277"/>
      <c r="AD9" s="39"/>
    </row>
    <row r="10" spans="2:55" s="6" customFormat="1" ht="17.100000000000001" customHeight="1" x14ac:dyDescent="0.2">
      <c r="B10" s="249"/>
      <c r="C10" s="282"/>
      <c r="D10" s="33" t="s">
        <v>78</v>
      </c>
      <c r="E10" s="33" t="s">
        <v>1</v>
      </c>
      <c r="F10" s="33" t="s">
        <v>78</v>
      </c>
      <c r="G10" s="33" t="s">
        <v>1</v>
      </c>
      <c r="H10" s="33" t="s">
        <v>78</v>
      </c>
      <c r="I10" s="33" t="s">
        <v>1</v>
      </c>
      <c r="J10" s="33" t="s">
        <v>78</v>
      </c>
      <c r="K10" s="33" t="s">
        <v>1</v>
      </c>
      <c r="L10" s="33" t="s">
        <v>78</v>
      </c>
      <c r="M10" s="33" t="s">
        <v>1</v>
      </c>
      <c r="N10" s="33" t="s">
        <v>78</v>
      </c>
      <c r="O10" s="33" t="s">
        <v>1</v>
      </c>
      <c r="P10" s="33" t="s">
        <v>78</v>
      </c>
      <c r="Q10" s="33" t="s">
        <v>1</v>
      </c>
      <c r="R10" s="33" t="s">
        <v>78</v>
      </c>
      <c r="S10" s="33" t="s">
        <v>1</v>
      </c>
      <c r="T10" s="33" t="s">
        <v>78</v>
      </c>
      <c r="U10" s="33" t="s">
        <v>1</v>
      </c>
      <c r="V10" s="33" t="s">
        <v>78</v>
      </c>
      <c r="W10" s="33" t="s">
        <v>1</v>
      </c>
      <c r="X10" s="33" t="s">
        <v>78</v>
      </c>
      <c r="Y10" s="33" t="s">
        <v>1</v>
      </c>
      <c r="Z10" s="33" t="s">
        <v>78</v>
      </c>
      <c r="AA10" s="33" t="s">
        <v>1</v>
      </c>
      <c r="AB10" s="249"/>
      <c r="AC10" s="249"/>
      <c r="AD10" s="39"/>
    </row>
    <row r="11" spans="2:55" ht="39.75" customHeight="1" x14ac:dyDescent="0.2">
      <c r="B11" s="41">
        <f>ZÁUJEMCA!B8</f>
        <v>1</v>
      </c>
      <c r="C11" s="83" t="str">
        <f>ZÁUJEMCA!C8</f>
        <v>Ciele a hodnotenie výsledkov ( zložitosť súvisiaca s výstupom): ide o opis zložitosti vyplývajúcej z nejasných, náročných a vzájomne konfliktných cieľov, cieľov, požiadaviek a očakávaní.</v>
      </c>
      <c r="D11" s="41" t="str">
        <f>IF(ZÁUJEMCA!H8="","",ZÁUJEMCA!H8)</f>
        <v/>
      </c>
      <c r="E11" s="42"/>
      <c r="F11" s="41" t="str">
        <f>IF(ZÁUJEMCA!I8="","",ZÁUJEMCA!I8)</f>
        <v/>
      </c>
      <c r="G11" s="42"/>
      <c r="H11" s="41" t="str">
        <f>IF(ZÁUJEMCA!J8="","",ZÁUJEMCA!J8)</f>
        <v/>
      </c>
      <c r="I11" s="42"/>
      <c r="J11" s="41" t="str">
        <f>IF(ZÁUJEMCA!K8="","",ZÁUJEMCA!K8)</f>
        <v/>
      </c>
      <c r="K11" s="42"/>
      <c r="L11" s="41" t="str">
        <f>IF(ZÁUJEMCA!L8="","",ZÁUJEMCA!L8)</f>
        <v/>
      </c>
      <c r="M11" s="42"/>
      <c r="N11" s="41" t="str">
        <f>IF(ZÁUJEMCA!M8="","",ZÁUJEMCA!M8)</f>
        <v/>
      </c>
      <c r="O11" s="42"/>
      <c r="P11" s="41" t="str">
        <f>IF(ZÁUJEMCA!N8="","",ZÁUJEMCA!N8)</f>
        <v/>
      </c>
      <c r="Q11" s="42"/>
      <c r="R11" s="41" t="str">
        <f>IF(ZÁUJEMCA!O8="","",ZÁUJEMCA!O8)</f>
        <v/>
      </c>
      <c r="S11" s="42"/>
      <c r="T11" s="41" t="str">
        <f>IF(ZÁUJEMCA!P8="","",ZÁUJEMCA!P8)</f>
        <v/>
      </c>
      <c r="U11" s="42"/>
      <c r="V11" s="41" t="str">
        <f>IF(ZÁUJEMCA!Q8="","",ZÁUJEMCA!Q8)</f>
        <v/>
      </c>
      <c r="W11" s="42"/>
      <c r="X11" s="41" t="str">
        <f>IF(ZÁUJEMCA!R8="","",ZÁUJEMCA!R8)</f>
        <v/>
      </c>
      <c r="Y11" s="42"/>
      <c r="Z11" s="41" t="str">
        <f>IF(ZÁUJEMCA!S8="","",ZÁUJEMCA!S8)</f>
        <v/>
      </c>
      <c r="AA11" s="42"/>
      <c r="AB11" s="59"/>
      <c r="AC11" s="20" t="s">
        <v>56</v>
      </c>
      <c r="AD11" s="36"/>
      <c r="AF11" s="8" t="s">
        <v>28</v>
      </c>
      <c r="AG11" s="8" t="str">
        <f t="shared" ref="AG11:AG20" si="0">IF(E11="",D11,E11)</f>
        <v/>
      </c>
      <c r="AH11" s="8" t="s">
        <v>28</v>
      </c>
      <c r="AI11" s="8" t="str">
        <f t="shared" ref="AI11:AI20" si="1">IF(G11="",F11,G11)</f>
        <v/>
      </c>
      <c r="AJ11" s="8" t="s">
        <v>28</v>
      </c>
      <c r="AK11" s="8" t="str">
        <f t="shared" ref="AK11:AK20" si="2">IF(I11="",H11,I11)</f>
        <v/>
      </c>
      <c r="AL11" s="8" t="s">
        <v>28</v>
      </c>
      <c r="AM11" s="8" t="str">
        <f t="shared" ref="AK11:AM20" si="3">IF(K11="",J11,K11)</f>
        <v/>
      </c>
      <c r="AN11" s="8" t="s">
        <v>28</v>
      </c>
      <c r="AO11" s="8" t="str">
        <f t="shared" ref="AO11:AO20" si="4">IF(M11="",L11,M11)</f>
        <v/>
      </c>
      <c r="AP11" s="8" t="s">
        <v>28</v>
      </c>
      <c r="AQ11" s="8" t="str">
        <f t="shared" ref="AQ11:AQ20" si="5">IF(O11="",N11,O11)</f>
        <v/>
      </c>
      <c r="AR11" s="8" t="s">
        <v>28</v>
      </c>
      <c r="AS11" s="8" t="str">
        <f t="shared" ref="AS11:AS20" si="6">IF(Q11="",P11,Q11)</f>
        <v/>
      </c>
      <c r="AT11" s="8" t="s">
        <v>28</v>
      </c>
      <c r="AU11" s="8" t="str">
        <f t="shared" ref="AU11:AU20" si="7">IF(S11="",R11,S11)</f>
        <v/>
      </c>
      <c r="AV11" s="8" t="s">
        <v>28</v>
      </c>
      <c r="AW11" s="8" t="str">
        <f t="shared" ref="AW11:AW20" si="8">IF(U11="",T11,U11)</f>
        <v/>
      </c>
      <c r="AX11" s="8" t="s">
        <v>28</v>
      </c>
      <c r="AY11" s="8" t="str">
        <f t="shared" ref="AY11:AY20" si="9">IF(W11="",V11,W11)</f>
        <v/>
      </c>
      <c r="AZ11" s="8" t="s">
        <v>28</v>
      </c>
      <c r="BA11" s="8" t="str">
        <f t="shared" ref="BA11:BA20" si="10">IF(Y11="",X11,Y11)</f>
        <v/>
      </c>
      <c r="BB11" s="8" t="s">
        <v>28</v>
      </c>
      <c r="BC11" s="8" t="str">
        <f t="shared" ref="BC11:BC20" si="11">IF(AA11="",Z11,AA11)</f>
        <v/>
      </c>
    </row>
    <row r="12" spans="2:55" ht="51" x14ac:dyDescent="0.2">
      <c r="B12" s="41">
        <f>ZÁUJEMCA!B22</f>
        <v>2</v>
      </c>
      <c r="C12" s="83" t="str">
        <f>ZÁUJEMCA!C22</f>
        <v>Procesy, metódy, nástroje a techniky ( zložitosť procesu ): ukazovateľ opisuje zložitosť súvisiacu s počtom úloh, predpokladov a obmedzení a ich vzájomnú závislosť, procesy a požiadavky na kvalitu procesov, tímová komunikačná štruktúra, dostupnosť podporných metód, nástrojov a techník.</v>
      </c>
      <c r="D12" s="41" t="str">
        <f>IF(ZÁUJEMCA!H22="","",ZÁUJEMCA!H22)</f>
        <v/>
      </c>
      <c r="E12" s="42"/>
      <c r="F12" s="41" t="str">
        <f>IF(ZÁUJEMCA!I22="","",ZÁUJEMCA!I22)</f>
        <v/>
      </c>
      <c r="G12" s="42"/>
      <c r="H12" s="41" t="str">
        <f>IF(ZÁUJEMCA!J22="","",ZÁUJEMCA!J22)</f>
        <v/>
      </c>
      <c r="I12" s="42"/>
      <c r="J12" s="41" t="str">
        <f>IF(ZÁUJEMCA!K22="","",ZÁUJEMCA!K22)</f>
        <v/>
      </c>
      <c r="K12" s="42"/>
      <c r="L12" s="41" t="str">
        <f>IF(ZÁUJEMCA!L22="","",ZÁUJEMCA!L22)</f>
        <v/>
      </c>
      <c r="M12" s="42"/>
      <c r="N12" s="41" t="str">
        <f>IF(ZÁUJEMCA!M22="","",ZÁUJEMCA!M22)</f>
        <v/>
      </c>
      <c r="O12" s="42"/>
      <c r="P12" s="41" t="str">
        <f>IF(ZÁUJEMCA!N22="","",ZÁUJEMCA!N22)</f>
        <v/>
      </c>
      <c r="Q12" s="42"/>
      <c r="R12" s="41" t="str">
        <f>IF(ZÁUJEMCA!O22="","",ZÁUJEMCA!O22)</f>
        <v/>
      </c>
      <c r="S12" s="42"/>
      <c r="T12" s="41" t="str">
        <f>IF(ZÁUJEMCA!P22="","",ZÁUJEMCA!P22)</f>
        <v/>
      </c>
      <c r="U12" s="42"/>
      <c r="V12" s="41" t="str">
        <f>IF(ZÁUJEMCA!Q22="","",ZÁUJEMCA!Q22)</f>
        <v/>
      </c>
      <c r="W12" s="42"/>
      <c r="X12" s="41" t="str">
        <f>IF(ZÁUJEMCA!R22="","",ZÁUJEMCA!R22)</f>
        <v/>
      </c>
      <c r="Y12" s="42"/>
      <c r="Z12" s="41" t="str">
        <f>IF(ZÁUJEMCA!S22="","",ZÁUJEMCA!S22)</f>
        <v/>
      </c>
      <c r="AA12" s="42"/>
      <c r="AB12" s="59"/>
      <c r="AC12" s="20" t="s">
        <v>57</v>
      </c>
      <c r="AD12" s="36"/>
      <c r="AF12" s="8" t="s">
        <v>28</v>
      </c>
      <c r="AG12" s="8" t="str">
        <f t="shared" si="0"/>
        <v/>
      </c>
      <c r="AH12" s="8" t="s">
        <v>28</v>
      </c>
      <c r="AI12" s="8" t="str">
        <f t="shared" si="1"/>
        <v/>
      </c>
      <c r="AJ12" s="8" t="s">
        <v>28</v>
      </c>
      <c r="AK12" s="8" t="str">
        <f t="shared" si="2"/>
        <v/>
      </c>
      <c r="AL12" s="8" t="s">
        <v>28</v>
      </c>
      <c r="AM12" s="8" t="str">
        <f t="shared" si="3"/>
        <v/>
      </c>
      <c r="AN12" s="8" t="s">
        <v>28</v>
      </c>
      <c r="AO12" s="8" t="str">
        <f t="shared" si="4"/>
        <v/>
      </c>
      <c r="AP12" s="8" t="s">
        <v>28</v>
      </c>
      <c r="AQ12" s="8" t="str">
        <f t="shared" si="5"/>
        <v/>
      </c>
      <c r="AR12" s="8" t="s">
        <v>28</v>
      </c>
      <c r="AS12" s="8" t="str">
        <f t="shared" si="6"/>
        <v/>
      </c>
      <c r="AT12" s="8" t="s">
        <v>28</v>
      </c>
      <c r="AU12" s="8" t="str">
        <f t="shared" si="7"/>
        <v/>
      </c>
      <c r="AV12" s="8" t="s">
        <v>28</v>
      </c>
      <c r="AW12" s="8" t="str">
        <f t="shared" si="8"/>
        <v/>
      </c>
      <c r="AX12" s="8" t="s">
        <v>28</v>
      </c>
      <c r="AY12" s="8" t="str">
        <f t="shared" si="9"/>
        <v/>
      </c>
      <c r="AZ12" s="8" t="s">
        <v>28</v>
      </c>
      <c r="BA12" s="8" t="str">
        <f t="shared" si="10"/>
        <v/>
      </c>
      <c r="BB12" s="8" t="s">
        <v>28</v>
      </c>
      <c r="BC12" s="8" t="str">
        <f t="shared" si="11"/>
        <v/>
      </c>
    </row>
    <row r="13" spans="2:55" ht="63.75" x14ac:dyDescent="0.2">
      <c r="B13" s="41">
        <f>ZÁUJEMCA!B29</f>
        <v>3</v>
      </c>
      <c r="C13" s="83" t="str">
        <f>ZÁUJEMCA!C29</f>
        <v>Zdroje vrátane finančných prostriedkov ( zložitosť súvisiaca so vstupmi ): ukazovateľ opisuje zložitosť súvisiacu so získavaním a financovaním potrebných rozpočtov, rôznorodosť alebo nedostatok zdrojov (ľudských a iných ), procesy a činnosti potrebné na riadenie finančných a zdrojových aspektov vrátane obstarávania.</v>
      </c>
      <c r="D13" s="41" t="str">
        <f>IF(ZÁUJEMCA!H29="","",ZÁUJEMCA!H29)</f>
        <v/>
      </c>
      <c r="E13" s="42"/>
      <c r="F13" s="41" t="str">
        <f>IF(ZÁUJEMCA!I29="","",ZÁUJEMCA!I29)</f>
        <v/>
      </c>
      <c r="G13" s="42"/>
      <c r="H13" s="41" t="str">
        <f>IF(ZÁUJEMCA!J29="","",ZÁUJEMCA!J29)</f>
        <v/>
      </c>
      <c r="I13" s="42"/>
      <c r="J13" s="41" t="str">
        <f>IF(ZÁUJEMCA!K29="","",ZÁUJEMCA!K29)</f>
        <v/>
      </c>
      <c r="K13" s="42"/>
      <c r="L13" s="41" t="str">
        <f>IF(ZÁUJEMCA!L29="","",ZÁUJEMCA!L29)</f>
        <v/>
      </c>
      <c r="M13" s="42"/>
      <c r="N13" s="41" t="str">
        <f>IF(ZÁUJEMCA!M29="","",ZÁUJEMCA!M29)</f>
        <v/>
      </c>
      <c r="O13" s="42"/>
      <c r="P13" s="41" t="str">
        <f>IF(ZÁUJEMCA!N29="","",ZÁUJEMCA!N29)</f>
        <v/>
      </c>
      <c r="Q13" s="42"/>
      <c r="R13" s="41" t="str">
        <f>IF(ZÁUJEMCA!O29="","",ZÁUJEMCA!O29)</f>
        <v/>
      </c>
      <c r="S13" s="42"/>
      <c r="T13" s="41" t="str">
        <f>IF(ZÁUJEMCA!P29="","",ZÁUJEMCA!P29)</f>
        <v/>
      </c>
      <c r="U13" s="42"/>
      <c r="V13" s="41" t="str">
        <f>IF(ZÁUJEMCA!Q29="","",ZÁUJEMCA!Q29)</f>
        <v/>
      </c>
      <c r="W13" s="42"/>
      <c r="X13" s="41" t="str">
        <f>IF(ZÁUJEMCA!R29="","",ZÁUJEMCA!R29)</f>
        <v/>
      </c>
      <c r="Y13" s="42"/>
      <c r="Z13" s="41" t="str">
        <f>IF(ZÁUJEMCA!S29="","",ZÁUJEMCA!S29)</f>
        <v/>
      </c>
      <c r="AA13" s="42"/>
      <c r="AB13" s="59"/>
      <c r="AC13" s="20" t="s">
        <v>58</v>
      </c>
      <c r="AD13" s="36"/>
      <c r="AE13" s="38"/>
      <c r="AF13" s="8" t="s">
        <v>28</v>
      </c>
      <c r="AG13" s="8" t="str">
        <f t="shared" si="0"/>
        <v/>
      </c>
      <c r="AH13" s="8" t="s">
        <v>28</v>
      </c>
      <c r="AI13" s="8" t="str">
        <f t="shared" si="1"/>
        <v/>
      </c>
      <c r="AJ13" s="8" t="s">
        <v>28</v>
      </c>
      <c r="AK13" s="8" t="str">
        <f t="shared" si="2"/>
        <v/>
      </c>
      <c r="AL13" s="8" t="s">
        <v>28</v>
      </c>
      <c r="AM13" s="8" t="str">
        <f t="shared" si="3"/>
        <v/>
      </c>
      <c r="AN13" s="8" t="s">
        <v>28</v>
      </c>
      <c r="AO13" s="8" t="str">
        <f t="shared" si="4"/>
        <v/>
      </c>
      <c r="AP13" s="8" t="s">
        <v>28</v>
      </c>
      <c r="AQ13" s="8" t="str">
        <f t="shared" si="5"/>
        <v/>
      </c>
      <c r="AR13" s="8" t="s">
        <v>28</v>
      </c>
      <c r="AS13" s="8" t="str">
        <f t="shared" si="6"/>
        <v/>
      </c>
      <c r="AT13" s="8" t="s">
        <v>28</v>
      </c>
      <c r="AU13" s="8" t="str">
        <f t="shared" si="7"/>
        <v/>
      </c>
      <c r="AV13" s="8" t="s">
        <v>28</v>
      </c>
      <c r="AW13" s="8" t="str">
        <f t="shared" si="8"/>
        <v/>
      </c>
      <c r="AX13" s="8" t="s">
        <v>28</v>
      </c>
      <c r="AY13" s="8" t="str">
        <f t="shared" si="9"/>
        <v/>
      </c>
      <c r="AZ13" s="8" t="s">
        <v>28</v>
      </c>
      <c r="BA13" s="8" t="str">
        <f t="shared" si="10"/>
        <v/>
      </c>
      <c r="BB13" s="8" t="s">
        <v>28</v>
      </c>
      <c r="BC13" s="8" t="str">
        <f t="shared" si="11"/>
        <v/>
      </c>
    </row>
    <row r="14" spans="2:55" ht="38.25" x14ac:dyDescent="0.2">
      <c r="B14" s="41">
        <f>ZÁUJEMCA!B42</f>
        <v>4</v>
      </c>
      <c r="C14" s="83" t="str">
        <f>ZÁUJEMCA!C42</f>
        <v>Riziká a príležitosti ( zložitosť súvisiaca s rizikom ): ukazovateľ opisuje zložitosť súvisiacu s rizikovým profilom a úrovňami neistôt projektov a súvisiacich iniciatív.</v>
      </c>
      <c r="D14" s="41" t="str">
        <f>IF(ZÁUJEMCA!H42="","",ZÁUJEMCA!H42)</f>
        <v/>
      </c>
      <c r="E14" s="42"/>
      <c r="F14" s="41" t="str">
        <f>IF(ZÁUJEMCA!I42="","",ZÁUJEMCA!I42)</f>
        <v/>
      </c>
      <c r="G14" s="42"/>
      <c r="H14" s="41" t="str">
        <f>IF(ZÁUJEMCA!J42="","",ZÁUJEMCA!J42)</f>
        <v/>
      </c>
      <c r="I14" s="42"/>
      <c r="J14" s="41" t="str">
        <f>IF(ZÁUJEMCA!K42="","",ZÁUJEMCA!K42)</f>
        <v/>
      </c>
      <c r="K14" s="42"/>
      <c r="L14" s="41" t="str">
        <f>IF(ZÁUJEMCA!L42="","",ZÁUJEMCA!L42)</f>
        <v/>
      </c>
      <c r="M14" s="42"/>
      <c r="N14" s="41" t="str">
        <f>IF(ZÁUJEMCA!M42="","",ZÁUJEMCA!M42)</f>
        <v/>
      </c>
      <c r="O14" s="42"/>
      <c r="P14" s="41" t="str">
        <f>IF(ZÁUJEMCA!N42="","",ZÁUJEMCA!N42)</f>
        <v/>
      </c>
      <c r="Q14" s="42"/>
      <c r="R14" s="41" t="str">
        <f>IF(ZÁUJEMCA!O42="","",ZÁUJEMCA!O42)</f>
        <v/>
      </c>
      <c r="S14" s="42"/>
      <c r="T14" s="41" t="str">
        <f>IF(ZÁUJEMCA!P42="","",ZÁUJEMCA!P42)</f>
        <v/>
      </c>
      <c r="U14" s="42"/>
      <c r="V14" s="41" t="str">
        <f>IF(ZÁUJEMCA!Q42="","",ZÁUJEMCA!Q42)</f>
        <v/>
      </c>
      <c r="W14" s="42"/>
      <c r="X14" s="41" t="str">
        <f>IF(ZÁUJEMCA!R42="","",ZÁUJEMCA!R42)</f>
        <v/>
      </c>
      <c r="Y14" s="42"/>
      <c r="Z14" s="41" t="str">
        <f>IF(ZÁUJEMCA!S42="","",ZÁUJEMCA!S42)</f>
        <v/>
      </c>
      <c r="AA14" s="42"/>
      <c r="AB14" s="59"/>
      <c r="AC14" s="20" t="s">
        <v>59</v>
      </c>
      <c r="AD14" s="36"/>
      <c r="AE14" s="38"/>
      <c r="AF14" s="8" t="s">
        <v>28</v>
      </c>
      <c r="AG14" s="8" t="str">
        <f t="shared" si="0"/>
        <v/>
      </c>
      <c r="AH14" s="8" t="s">
        <v>28</v>
      </c>
      <c r="AI14" s="8" t="str">
        <f t="shared" si="1"/>
        <v/>
      </c>
      <c r="AJ14" s="8" t="s">
        <v>28</v>
      </c>
      <c r="AK14" s="8" t="str">
        <f t="shared" si="2"/>
        <v/>
      </c>
      <c r="AL14" s="8" t="s">
        <v>28</v>
      </c>
      <c r="AM14" s="8" t="str">
        <f t="shared" si="3"/>
        <v/>
      </c>
      <c r="AN14" s="8" t="s">
        <v>28</v>
      </c>
      <c r="AO14" s="8" t="str">
        <f t="shared" si="4"/>
        <v/>
      </c>
      <c r="AP14" s="8" t="s">
        <v>28</v>
      </c>
      <c r="AQ14" s="8" t="str">
        <f t="shared" si="5"/>
        <v/>
      </c>
      <c r="AR14" s="8" t="s">
        <v>28</v>
      </c>
      <c r="AS14" s="8" t="str">
        <f t="shared" si="6"/>
        <v/>
      </c>
      <c r="AT14" s="8" t="s">
        <v>28</v>
      </c>
      <c r="AU14" s="8" t="str">
        <f t="shared" si="7"/>
        <v/>
      </c>
      <c r="AV14" s="8" t="s">
        <v>28</v>
      </c>
      <c r="AW14" s="8" t="str">
        <f t="shared" si="8"/>
        <v/>
      </c>
      <c r="AX14" s="8" t="s">
        <v>28</v>
      </c>
      <c r="AY14" s="8" t="str">
        <f t="shared" si="9"/>
        <v/>
      </c>
      <c r="AZ14" s="8" t="s">
        <v>28</v>
      </c>
      <c r="BA14" s="8" t="str">
        <f t="shared" si="10"/>
        <v/>
      </c>
      <c r="BB14" s="8" t="s">
        <v>28</v>
      </c>
      <c r="BC14" s="8" t="str">
        <f t="shared" si="11"/>
        <v/>
      </c>
    </row>
    <row r="15" spans="2:55" s="23" customFormat="1" ht="79.5" customHeight="1" x14ac:dyDescent="0.2">
      <c r="B15" s="41">
        <f>ZÁUJEMCA!B53</f>
        <v>5</v>
      </c>
      <c r="C15" s="83" t="str">
        <f>ZÁUJEMCA!C53</f>
        <v>Zúčastnené strany a integrácia (zložitosť súvisiaca so stratégiou): ukazovateľ opisuje vplyv formálnej stratégie sponzorských organizácií a noriem, predpisov, neformálnych stratégií a politík, ktoré môžu ovplyvniť projekt. Ďalšie faktory môžu zahŕňať význam výsledkov pre organizáciu; Miera dohody medzi zainteresovanými stranami; Neformálna sila, záujmy a odpor, ktorý obklopuje projekt; akékoľvek zákonné alebo regulačné požiadavky.</v>
      </c>
      <c r="D15" s="41" t="str">
        <f>IF(ZÁUJEMCA!H53="","",ZÁUJEMCA!H53)</f>
        <v/>
      </c>
      <c r="E15" s="42"/>
      <c r="F15" s="41" t="str">
        <f>IF(ZÁUJEMCA!I53="","",ZÁUJEMCA!I53)</f>
        <v/>
      </c>
      <c r="G15" s="42"/>
      <c r="H15" s="41" t="str">
        <f>IF(ZÁUJEMCA!J53="","",ZÁUJEMCA!J53)</f>
        <v/>
      </c>
      <c r="I15" s="42"/>
      <c r="J15" s="41" t="str">
        <f>IF(ZÁUJEMCA!K53="","",ZÁUJEMCA!K53)</f>
        <v/>
      </c>
      <c r="K15" s="42"/>
      <c r="L15" s="41" t="str">
        <f>IF(ZÁUJEMCA!L53="","",ZÁUJEMCA!L53)</f>
        <v/>
      </c>
      <c r="M15" s="42"/>
      <c r="N15" s="41" t="str">
        <f>IF(ZÁUJEMCA!M53="","",ZÁUJEMCA!M53)</f>
        <v/>
      </c>
      <c r="O15" s="42"/>
      <c r="P15" s="41" t="str">
        <f>IF(ZÁUJEMCA!N53="","",ZÁUJEMCA!N53)</f>
        <v/>
      </c>
      <c r="Q15" s="42"/>
      <c r="R15" s="41" t="str">
        <f>IF(ZÁUJEMCA!O53="","",ZÁUJEMCA!O53)</f>
        <v/>
      </c>
      <c r="S15" s="42"/>
      <c r="T15" s="41" t="str">
        <f>IF(ZÁUJEMCA!P53="","",ZÁUJEMCA!P53)</f>
        <v/>
      </c>
      <c r="U15" s="42"/>
      <c r="V15" s="41" t="str">
        <f>IF(ZÁUJEMCA!Q53="","",ZÁUJEMCA!Q53)</f>
        <v/>
      </c>
      <c r="W15" s="42"/>
      <c r="X15" s="41" t="str">
        <f>IF(ZÁUJEMCA!R53="","",ZÁUJEMCA!R53)</f>
        <v/>
      </c>
      <c r="Y15" s="42"/>
      <c r="Z15" s="41" t="str">
        <f>IF(ZÁUJEMCA!S53="","",ZÁUJEMCA!S53)</f>
        <v/>
      </c>
      <c r="AA15" s="42"/>
      <c r="AB15" s="60"/>
      <c r="AC15" s="20" t="s">
        <v>60</v>
      </c>
      <c r="AD15" s="37"/>
      <c r="AE15" s="38"/>
      <c r="AF15" s="8" t="s">
        <v>28</v>
      </c>
      <c r="AG15" s="8" t="str">
        <f t="shared" si="0"/>
        <v/>
      </c>
      <c r="AH15" s="8" t="s">
        <v>28</v>
      </c>
      <c r="AI15" s="8" t="str">
        <f t="shared" si="1"/>
        <v/>
      </c>
      <c r="AJ15" s="8" t="s">
        <v>28</v>
      </c>
      <c r="AK15" s="8" t="str">
        <f t="shared" si="2"/>
        <v/>
      </c>
      <c r="AL15" s="8" t="s">
        <v>28</v>
      </c>
      <c r="AM15" s="8" t="str">
        <f t="shared" si="3"/>
        <v/>
      </c>
      <c r="AN15" s="8" t="s">
        <v>28</v>
      </c>
      <c r="AO15" s="8" t="str">
        <f t="shared" si="4"/>
        <v/>
      </c>
      <c r="AP15" s="8" t="s">
        <v>28</v>
      </c>
      <c r="AQ15" s="8" t="str">
        <f t="shared" si="5"/>
        <v/>
      </c>
      <c r="AR15" s="8" t="s">
        <v>28</v>
      </c>
      <c r="AS15" s="8" t="str">
        <f t="shared" si="6"/>
        <v/>
      </c>
      <c r="AT15" s="8" t="s">
        <v>28</v>
      </c>
      <c r="AU15" s="8" t="str">
        <f t="shared" si="7"/>
        <v/>
      </c>
      <c r="AV15" s="8" t="s">
        <v>28</v>
      </c>
      <c r="AW15" s="8" t="str">
        <f t="shared" si="8"/>
        <v/>
      </c>
      <c r="AX15" s="8" t="s">
        <v>28</v>
      </c>
      <c r="AY15" s="8" t="str">
        <f t="shared" si="9"/>
        <v/>
      </c>
      <c r="AZ15" s="8" t="s">
        <v>28</v>
      </c>
      <c r="BA15" s="8" t="str">
        <f t="shared" si="10"/>
        <v/>
      </c>
      <c r="BB15" s="8" t="s">
        <v>28</v>
      </c>
      <c r="BC15" s="8" t="str">
        <f t="shared" si="11"/>
        <v/>
      </c>
    </row>
    <row r="16" spans="2:55" ht="51" x14ac:dyDescent="0.2">
      <c r="B16" s="41">
        <f>ZÁUJEMCA!B65</f>
        <v>6</v>
      </c>
      <c r="C16" s="83" t="str">
        <f>ZÁUJEMCA!C65</f>
        <v>Vzťahy so stálymi organizáciami (zložitosť súvisiaca s organizáciou):  ukazovateľ opisuje množstvo a vzájomný vzťah medzi rozhraniami projektu, programu alebo portfólia so systémami, štruktúrami, podávaním správ a rozhodovacími procesmi organizácie.</v>
      </c>
      <c r="D16" s="41" t="str">
        <f>IF(ZÁUJEMCA!H65="","",ZÁUJEMCA!H65)</f>
        <v/>
      </c>
      <c r="E16" s="42"/>
      <c r="F16" s="41" t="str">
        <f>IF(ZÁUJEMCA!I65="","",ZÁUJEMCA!I65)</f>
        <v/>
      </c>
      <c r="G16" s="42"/>
      <c r="H16" s="41" t="str">
        <f>IF(ZÁUJEMCA!J65="","",ZÁUJEMCA!J65)</f>
        <v/>
      </c>
      <c r="I16" s="42"/>
      <c r="J16" s="41" t="str">
        <f>IF(ZÁUJEMCA!K65="","",ZÁUJEMCA!K65)</f>
        <v/>
      </c>
      <c r="K16" s="42"/>
      <c r="L16" s="41" t="str">
        <f>IF(ZÁUJEMCA!L65="","",ZÁUJEMCA!L65)</f>
        <v/>
      </c>
      <c r="M16" s="42"/>
      <c r="N16" s="41" t="str">
        <f>IF(ZÁUJEMCA!M65="","",ZÁUJEMCA!M65)</f>
        <v/>
      </c>
      <c r="O16" s="42"/>
      <c r="P16" s="41" t="str">
        <f>IF(ZÁUJEMCA!N65="","",ZÁUJEMCA!N65)</f>
        <v/>
      </c>
      <c r="Q16" s="42"/>
      <c r="R16" s="41" t="str">
        <f>IF(ZÁUJEMCA!O65="","",ZÁUJEMCA!O65)</f>
        <v/>
      </c>
      <c r="S16" s="42"/>
      <c r="T16" s="41" t="str">
        <f>IF(ZÁUJEMCA!P65="","",ZÁUJEMCA!P65)</f>
        <v/>
      </c>
      <c r="U16" s="42"/>
      <c r="V16" s="41" t="str">
        <f>IF(ZÁUJEMCA!Q65="","",ZÁUJEMCA!Q65)</f>
        <v/>
      </c>
      <c r="W16" s="42"/>
      <c r="X16" s="41" t="str">
        <f>IF(ZÁUJEMCA!R65="","",ZÁUJEMCA!R65)</f>
        <v/>
      </c>
      <c r="Y16" s="42"/>
      <c r="Z16" s="41" t="str">
        <f>IF(ZÁUJEMCA!S65="","",ZÁUJEMCA!S65)</f>
        <v/>
      </c>
      <c r="AA16" s="42"/>
      <c r="AB16" s="59"/>
      <c r="AC16" s="20" t="s">
        <v>61</v>
      </c>
      <c r="AD16" s="36"/>
      <c r="AF16" s="8" t="s">
        <v>28</v>
      </c>
      <c r="AG16" s="8" t="str">
        <f t="shared" si="0"/>
        <v/>
      </c>
      <c r="AH16" s="8" t="s">
        <v>28</v>
      </c>
      <c r="AI16" s="8" t="str">
        <f t="shared" si="1"/>
        <v/>
      </c>
      <c r="AJ16" s="8" t="s">
        <v>28</v>
      </c>
      <c r="AK16" s="8" t="str">
        <f t="shared" si="2"/>
        <v/>
      </c>
      <c r="AL16" s="8" t="s">
        <v>28</v>
      </c>
      <c r="AM16" s="8" t="str">
        <f t="shared" si="3"/>
        <v/>
      </c>
      <c r="AN16" s="8" t="s">
        <v>28</v>
      </c>
      <c r="AO16" s="8" t="str">
        <f t="shared" si="4"/>
        <v/>
      </c>
      <c r="AP16" s="8" t="s">
        <v>28</v>
      </c>
      <c r="AQ16" s="8" t="str">
        <f t="shared" si="5"/>
        <v/>
      </c>
      <c r="AR16" s="8" t="s">
        <v>28</v>
      </c>
      <c r="AS16" s="8" t="str">
        <f t="shared" si="6"/>
        <v/>
      </c>
      <c r="AT16" s="8" t="s">
        <v>28</v>
      </c>
      <c r="AU16" s="8" t="str">
        <f t="shared" si="7"/>
        <v/>
      </c>
      <c r="AV16" s="8" t="s">
        <v>28</v>
      </c>
      <c r="AW16" s="8" t="str">
        <f t="shared" si="8"/>
        <v/>
      </c>
      <c r="AX16" s="8" t="s">
        <v>28</v>
      </c>
      <c r="AY16" s="8" t="str">
        <f t="shared" si="9"/>
        <v/>
      </c>
      <c r="AZ16" s="8" t="s">
        <v>28</v>
      </c>
      <c r="BA16" s="8" t="str">
        <f t="shared" si="10"/>
        <v/>
      </c>
      <c r="BB16" s="8" t="s">
        <v>28</v>
      </c>
      <c r="BC16" s="8" t="str">
        <f t="shared" si="11"/>
        <v/>
      </c>
    </row>
    <row r="17" spans="2:55" ht="51" x14ac:dyDescent="0.2">
      <c r="B17" s="41">
        <f>ZÁUJEMCA!B77</f>
        <v>7</v>
      </c>
      <c r="C17" s="83" t="str">
        <f>ZÁUJEMCA!C77</f>
        <v>Kultúrny a sociálny kontext (sociálno-kultúrna zložitosť): ukazovateľ opisuje zložitosť vyplývajúcu z rozvoja sociálnej kultúry. Môžu zahŕňať rozhrania s účastníkmi, zainteresovanými stranami alebo organizáciami z rôznych sociálno-kultúrnych prostredí.</v>
      </c>
      <c r="D17" s="41" t="str">
        <f>IF(ZÁUJEMCA!H77="","",ZÁUJEMCA!H77)</f>
        <v/>
      </c>
      <c r="E17" s="42"/>
      <c r="F17" s="41" t="str">
        <f>IF(ZÁUJEMCA!I77="","",ZÁUJEMCA!I77)</f>
        <v/>
      </c>
      <c r="G17" s="42"/>
      <c r="H17" s="41" t="str">
        <f>IF(ZÁUJEMCA!J77="","",ZÁUJEMCA!J77)</f>
        <v/>
      </c>
      <c r="I17" s="42"/>
      <c r="J17" s="41" t="str">
        <f>IF(ZÁUJEMCA!K77="","",ZÁUJEMCA!K77)</f>
        <v/>
      </c>
      <c r="K17" s="42"/>
      <c r="L17" s="41" t="str">
        <f>IF(ZÁUJEMCA!L77="","",ZÁUJEMCA!L77)</f>
        <v/>
      </c>
      <c r="M17" s="42"/>
      <c r="N17" s="41" t="str">
        <f>IF(ZÁUJEMCA!M77="","",ZÁUJEMCA!M77)</f>
        <v/>
      </c>
      <c r="O17" s="42"/>
      <c r="P17" s="41" t="str">
        <f>IF(ZÁUJEMCA!N77="","",ZÁUJEMCA!N77)</f>
        <v/>
      </c>
      <c r="Q17" s="42"/>
      <c r="R17" s="41" t="str">
        <f>IF(ZÁUJEMCA!O77="","",ZÁUJEMCA!O77)</f>
        <v/>
      </c>
      <c r="S17" s="42"/>
      <c r="T17" s="41" t="str">
        <f>IF(ZÁUJEMCA!P77="","",ZÁUJEMCA!P77)</f>
        <v/>
      </c>
      <c r="U17" s="42"/>
      <c r="V17" s="41" t="str">
        <f>IF(ZÁUJEMCA!Q77="","",ZÁUJEMCA!Q77)</f>
        <v/>
      </c>
      <c r="W17" s="42"/>
      <c r="X17" s="41" t="str">
        <f>IF(ZÁUJEMCA!R77="","",ZÁUJEMCA!R77)</f>
        <v/>
      </c>
      <c r="Y17" s="42"/>
      <c r="Z17" s="41" t="str">
        <f>IF(ZÁUJEMCA!S77="","",ZÁUJEMCA!S77)</f>
        <v/>
      </c>
      <c r="AA17" s="42"/>
      <c r="AB17" s="59"/>
      <c r="AC17" s="20" t="s">
        <v>62</v>
      </c>
      <c r="AD17" s="36"/>
      <c r="AF17" s="8" t="s">
        <v>28</v>
      </c>
      <c r="AG17" s="8" t="str">
        <f t="shared" si="0"/>
        <v/>
      </c>
      <c r="AH17" s="8" t="s">
        <v>28</v>
      </c>
      <c r="AI17" s="8" t="str">
        <f t="shared" si="1"/>
        <v/>
      </c>
      <c r="AJ17" s="8" t="s">
        <v>28</v>
      </c>
      <c r="AK17" s="8" t="str">
        <f t="shared" si="3"/>
        <v/>
      </c>
      <c r="AL17" s="8" t="s">
        <v>28</v>
      </c>
      <c r="AM17" s="8" t="str">
        <f t="shared" si="3"/>
        <v/>
      </c>
      <c r="AN17" s="8" t="s">
        <v>28</v>
      </c>
      <c r="AO17" s="8" t="str">
        <f t="shared" si="4"/>
        <v/>
      </c>
      <c r="AP17" s="8" t="s">
        <v>28</v>
      </c>
      <c r="AQ17" s="8" t="str">
        <f t="shared" si="5"/>
        <v/>
      </c>
      <c r="AR17" s="8" t="s">
        <v>28</v>
      </c>
      <c r="AS17" s="8" t="str">
        <f t="shared" si="6"/>
        <v/>
      </c>
      <c r="AT17" s="8" t="s">
        <v>28</v>
      </c>
      <c r="AU17" s="8" t="str">
        <f t="shared" si="7"/>
        <v/>
      </c>
      <c r="AV17" s="8" t="s">
        <v>28</v>
      </c>
      <c r="AW17" s="8" t="str">
        <f t="shared" si="8"/>
        <v/>
      </c>
      <c r="AX17" s="8" t="s">
        <v>28</v>
      </c>
      <c r="AY17" s="8" t="str">
        <f t="shared" si="9"/>
        <v/>
      </c>
      <c r="AZ17" s="8" t="s">
        <v>28</v>
      </c>
      <c r="BA17" s="8" t="str">
        <f t="shared" si="10"/>
        <v/>
      </c>
      <c r="BB17" s="8" t="s">
        <v>28</v>
      </c>
      <c r="BC17" s="8" t="str">
        <f t="shared" si="11"/>
        <v/>
      </c>
    </row>
    <row r="18" spans="2:55" ht="63.75" x14ac:dyDescent="0.2">
      <c r="B18" s="41">
        <f>ZÁUJEMCA!B90</f>
        <v>8</v>
      </c>
      <c r="C18" s="83" t="str">
        <f>ZÁUJEMCA!C90</f>
        <v>Vedenie, tímová práca a rozhodnutia (komplexnosť súvisiaca s tímom): ukazovateľ opisuje požiadavky na riadenie/vedenie ľudí v rámci projektu. Zameriava sa na zložitosť vyplývajúcu zo vzťahu s tímom (tímami) a ich vyspelosťou, a teda vízie, usmernenia a riadenia, ktoré tím vyžaduje, aby zrealizoval projekt.</v>
      </c>
      <c r="D18" s="41" t="str">
        <f>IF(ZÁUJEMCA!H90="","",ZÁUJEMCA!H90)</f>
        <v/>
      </c>
      <c r="E18" s="42"/>
      <c r="F18" s="41" t="str">
        <f>IF(ZÁUJEMCA!I90="","",ZÁUJEMCA!I90)</f>
        <v/>
      </c>
      <c r="G18" s="42"/>
      <c r="H18" s="41" t="str">
        <f>IF(ZÁUJEMCA!J90="","",ZÁUJEMCA!J90)</f>
        <v/>
      </c>
      <c r="I18" s="42"/>
      <c r="J18" s="41" t="str">
        <f>IF(ZÁUJEMCA!K90="","",ZÁUJEMCA!K90)</f>
        <v/>
      </c>
      <c r="K18" s="42"/>
      <c r="L18" s="41" t="str">
        <f>IF(ZÁUJEMCA!L90="","",ZÁUJEMCA!L90)</f>
        <v/>
      </c>
      <c r="M18" s="42"/>
      <c r="N18" s="41" t="str">
        <f>IF(ZÁUJEMCA!M90="","",ZÁUJEMCA!M90)</f>
        <v/>
      </c>
      <c r="O18" s="42"/>
      <c r="P18" s="41" t="str">
        <f>IF(ZÁUJEMCA!N90="","",ZÁUJEMCA!N90)</f>
        <v/>
      </c>
      <c r="Q18" s="42"/>
      <c r="R18" s="41" t="str">
        <f>IF(ZÁUJEMCA!O90="","",ZÁUJEMCA!O90)</f>
        <v/>
      </c>
      <c r="S18" s="42"/>
      <c r="T18" s="41" t="str">
        <f>IF(ZÁUJEMCA!P90="","",ZÁUJEMCA!P90)</f>
        <v/>
      </c>
      <c r="U18" s="42"/>
      <c r="V18" s="41" t="str">
        <f>IF(ZÁUJEMCA!Q90="","",ZÁUJEMCA!Q90)</f>
        <v/>
      </c>
      <c r="W18" s="42"/>
      <c r="X18" s="41" t="str">
        <f>IF(ZÁUJEMCA!R90="","",ZÁUJEMCA!R90)</f>
        <v/>
      </c>
      <c r="Y18" s="42"/>
      <c r="Z18" s="41" t="str">
        <f>IF(ZÁUJEMCA!S90="","",ZÁUJEMCA!S90)</f>
        <v/>
      </c>
      <c r="AA18" s="42"/>
      <c r="AB18" s="59"/>
      <c r="AC18" s="20" t="s">
        <v>63</v>
      </c>
      <c r="AD18" s="36"/>
      <c r="AE18" s="38"/>
      <c r="AF18" s="8" t="s">
        <v>28</v>
      </c>
      <c r="AG18" s="8" t="str">
        <f t="shared" si="0"/>
        <v/>
      </c>
      <c r="AH18" s="8" t="s">
        <v>28</v>
      </c>
      <c r="AI18" s="8" t="str">
        <f t="shared" si="1"/>
        <v/>
      </c>
      <c r="AJ18" s="8" t="s">
        <v>28</v>
      </c>
      <c r="AK18" s="8" t="str">
        <f t="shared" si="2"/>
        <v/>
      </c>
      <c r="AL18" s="8" t="s">
        <v>28</v>
      </c>
      <c r="AM18" s="8" t="str">
        <f t="shared" si="3"/>
        <v/>
      </c>
      <c r="AN18" s="8" t="s">
        <v>28</v>
      </c>
      <c r="AO18" s="8" t="str">
        <f t="shared" si="4"/>
        <v/>
      </c>
      <c r="AP18" s="8" t="s">
        <v>28</v>
      </c>
      <c r="AQ18" s="8" t="str">
        <f t="shared" si="5"/>
        <v/>
      </c>
      <c r="AR18" s="8" t="s">
        <v>28</v>
      </c>
      <c r="AS18" s="8" t="str">
        <f t="shared" si="6"/>
        <v/>
      </c>
      <c r="AT18" s="8" t="s">
        <v>28</v>
      </c>
      <c r="AU18" s="8" t="str">
        <f t="shared" si="7"/>
        <v/>
      </c>
      <c r="AV18" s="8" t="s">
        <v>28</v>
      </c>
      <c r="AW18" s="8" t="str">
        <f t="shared" si="8"/>
        <v/>
      </c>
      <c r="AX18" s="8" t="s">
        <v>28</v>
      </c>
      <c r="AY18" s="8" t="str">
        <f t="shared" si="9"/>
        <v/>
      </c>
      <c r="AZ18" s="8" t="s">
        <v>28</v>
      </c>
      <c r="BA18" s="8" t="str">
        <f t="shared" si="10"/>
        <v/>
      </c>
      <c r="BB18" s="8" t="s">
        <v>28</v>
      </c>
      <c r="BC18" s="8" t="str">
        <f t="shared" si="11"/>
        <v/>
      </c>
    </row>
    <row r="19" spans="2:55" ht="63.75" x14ac:dyDescent="0.2">
      <c r="B19" s="41">
        <f>ZÁUJEMCA!B99</f>
        <v>9</v>
      </c>
      <c r="C19" s="83" t="str">
        <f>ZÁUJEMCA!C99</f>
        <v>Stupeň inovácie a všeobecné podmienky (zložitosť súvisiaca s inováciami): ukazovateľ opisuje zložitosť vyplývajúcu zo stupňa technickej inovácie projektu, programu alebo portfólia. Tento ukazovateľ sa môže zamerať na vzdelávanie a súvisiacu vynaliezavosť potrebnú na inováciu a / alebo na prácu s neznámymi výsledkami, prístupmi, procesmi, nástrojmi a / alebo metódami.</v>
      </c>
      <c r="D19" s="41" t="str">
        <f>IF(ZÁUJEMCA!H99="","",ZÁUJEMCA!H99)</f>
        <v/>
      </c>
      <c r="E19" s="42"/>
      <c r="F19" s="41" t="str">
        <f>IF(ZÁUJEMCA!I99="","",ZÁUJEMCA!I99)</f>
        <v/>
      </c>
      <c r="G19" s="42"/>
      <c r="H19" s="41" t="str">
        <f>IF(ZÁUJEMCA!J99="","",ZÁUJEMCA!J99)</f>
        <v/>
      </c>
      <c r="I19" s="42"/>
      <c r="J19" s="41" t="str">
        <f>IF(ZÁUJEMCA!K99="","",ZÁUJEMCA!K99)</f>
        <v/>
      </c>
      <c r="K19" s="42"/>
      <c r="L19" s="41" t="str">
        <f>IF(ZÁUJEMCA!L99="","",ZÁUJEMCA!L99)</f>
        <v/>
      </c>
      <c r="M19" s="42"/>
      <c r="N19" s="41" t="str">
        <f>IF(ZÁUJEMCA!M99="","",ZÁUJEMCA!M99)</f>
        <v/>
      </c>
      <c r="O19" s="42"/>
      <c r="P19" s="41" t="str">
        <f>IF(ZÁUJEMCA!N99="","",ZÁUJEMCA!N99)</f>
        <v/>
      </c>
      <c r="Q19" s="42"/>
      <c r="R19" s="41" t="str">
        <f>IF(ZÁUJEMCA!O99="","",ZÁUJEMCA!O99)</f>
        <v/>
      </c>
      <c r="S19" s="42"/>
      <c r="T19" s="41" t="str">
        <f>IF(ZÁUJEMCA!P99="","",ZÁUJEMCA!P99)</f>
        <v/>
      </c>
      <c r="U19" s="42"/>
      <c r="V19" s="41" t="str">
        <f>IF(ZÁUJEMCA!Q99="","",ZÁUJEMCA!Q99)</f>
        <v/>
      </c>
      <c r="W19" s="42"/>
      <c r="X19" s="41" t="str">
        <f>IF(ZÁUJEMCA!R99="","",ZÁUJEMCA!R99)</f>
        <v/>
      </c>
      <c r="Y19" s="42"/>
      <c r="Z19" s="41" t="str">
        <f>IF(ZÁUJEMCA!S99="","",ZÁUJEMCA!S99)</f>
        <v/>
      </c>
      <c r="AA19" s="42"/>
      <c r="AB19" s="59"/>
      <c r="AC19" s="20" t="s">
        <v>64</v>
      </c>
      <c r="AD19" s="36"/>
      <c r="AE19" s="38"/>
      <c r="AF19" s="8" t="s">
        <v>28</v>
      </c>
      <c r="AG19" s="8" t="str">
        <f t="shared" si="0"/>
        <v/>
      </c>
      <c r="AH19" s="8" t="s">
        <v>28</v>
      </c>
      <c r="AI19" s="8" t="str">
        <f t="shared" si="1"/>
        <v/>
      </c>
      <c r="AJ19" s="8" t="s">
        <v>28</v>
      </c>
      <c r="AK19" s="8" t="str">
        <f t="shared" si="2"/>
        <v/>
      </c>
      <c r="AL19" s="8" t="s">
        <v>28</v>
      </c>
      <c r="AM19" s="8" t="str">
        <f t="shared" si="3"/>
        <v/>
      </c>
      <c r="AN19" s="8" t="s">
        <v>28</v>
      </c>
      <c r="AO19" s="8" t="str">
        <f t="shared" si="4"/>
        <v/>
      </c>
      <c r="AP19" s="8" t="s">
        <v>28</v>
      </c>
      <c r="AQ19" s="8" t="str">
        <f t="shared" si="5"/>
        <v/>
      </c>
      <c r="AR19" s="8" t="s">
        <v>28</v>
      </c>
      <c r="AS19" s="8" t="str">
        <f t="shared" si="6"/>
        <v/>
      </c>
      <c r="AT19" s="8" t="s">
        <v>28</v>
      </c>
      <c r="AU19" s="8" t="str">
        <f t="shared" si="7"/>
        <v/>
      </c>
      <c r="AV19" s="8" t="s">
        <v>28</v>
      </c>
      <c r="AW19" s="8" t="str">
        <f t="shared" si="8"/>
        <v/>
      </c>
      <c r="AX19" s="8" t="s">
        <v>28</v>
      </c>
      <c r="AY19" s="8" t="str">
        <f t="shared" si="9"/>
        <v/>
      </c>
      <c r="AZ19" s="8" t="s">
        <v>28</v>
      </c>
      <c r="BA19" s="8" t="str">
        <f t="shared" si="10"/>
        <v/>
      </c>
      <c r="BB19" s="8" t="s">
        <v>28</v>
      </c>
      <c r="BC19" s="8" t="str">
        <f t="shared" si="11"/>
        <v/>
      </c>
    </row>
    <row r="20" spans="2:55" ht="45" customHeight="1" x14ac:dyDescent="0.2">
      <c r="B20" s="41">
        <f>ZÁUJEMCA!B107</f>
        <v>10</v>
      </c>
      <c r="C20" s="83" t="str">
        <f>ZÁUJEMCA!C107</f>
        <v>Miera koordinácie (zložitosť súvisiaca s autonómiou): ukazovateľ opisuje rozsah autonómie a zodpovednosti, ktorú manažér projektu poskytol alebo preukázal. Zameriava sa na koordináciu, komunikáciu, podporu a ochranu záujmov projektu.</v>
      </c>
      <c r="D20" s="41" t="str">
        <f>IF(ZÁUJEMCA!H107="","",ZÁUJEMCA!H107)</f>
        <v/>
      </c>
      <c r="E20" s="42"/>
      <c r="F20" s="41" t="str">
        <f>IF(ZÁUJEMCA!I107="","",ZÁUJEMCA!I107)</f>
        <v/>
      </c>
      <c r="G20" s="42"/>
      <c r="H20" s="41" t="str">
        <f>IF(ZÁUJEMCA!J107="","",ZÁUJEMCA!J107)</f>
        <v/>
      </c>
      <c r="I20" s="42"/>
      <c r="J20" s="41" t="str">
        <f>IF(ZÁUJEMCA!K107="","",ZÁUJEMCA!K107)</f>
        <v/>
      </c>
      <c r="K20" s="42"/>
      <c r="L20" s="41" t="str">
        <f>IF(ZÁUJEMCA!L107="","",ZÁUJEMCA!L107)</f>
        <v/>
      </c>
      <c r="M20" s="42"/>
      <c r="N20" s="41" t="str">
        <f>IF(ZÁUJEMCA!M107="","",ZÁUJEMCA!M107)</f>
        <v/>
      </c>
      <c r="O20" s="42"/>
      <c r="P20" s="41" t="str">
        <f>IF(ZÁUJEMCA!N107="","",ZÁUJEMCA!N107)</f>
        <v/>
      </c>
      <c r="Q20" s="42"/>
      <c r="R20" s="41" t="str">
        <f>IF(ZÁUJEMCA!O107="","",ZÁUJEMCA!O107)</f>
        <v/>
      </c>
      <c r="S20" s="42"/>
      <c r="T20" s="41" t="str">
        <f>IF(ZÁUJEMCA!P107="","",ZÁUJEMCA!P107)</f>
        <v/>
      </c>
      <c r="U20" s="42"/>
      <c r="V20" s="41" t="str">
        <f>IF(ZÁUJEMCA!Q107="","",ZÁUJEMCA!Q107)</f>
        <v/>
      </c>
      <c r="W20" s="42"/>
      <c r="X20" s="41" t="str">
        <f>IF(ZÁUJEMCA!R107="","",ZÁUJEMCA!R107)</f>
        <v/>
      </c>
      <c r="Y20" s="42"/>
      <c r="Z20" s="41" t="str">
        <f>IF(ZÁUJEMCA!S107="","",ZÁUJEMCA!S107)</f>
        <v/>
      </c>
      <c r="AA20" s="42"/>
      <c r="AB20" s="59"/>
      <c r="AC20" s="20" t="s">
        <v>65</v>
      </c>
      <c r="AD20" s="36"/>
      <c r="AE20" s="38"/>
      <c r="AF20" s="8" t="s">
        <v>28</v>
      </c>
      <c r="AG20" s="8" t="str">
        <f t="shared" si="0"/>
        <v/>
      </c>
      <c r="AH20" s="8" t="s">
        <v>28</v>
      </c>
      <c r="AI20" s="8" t="str">
        <f t="shared" si="1"/>
        <v/>
      </c>
      <c r="AJ20" s="8" t="s">
        <v>28</v>
      </c>
      <c r="AK20" s="8" t="str">
        <f t="shared" si="2"/>
        <v/>
      </c>
      <c r="AL20" s="8" t="s">
        <v>28</v>
      </c>
      <c r="AM20" s="8" t="str">
        <f t="shared" si="3"/>
        <v/>
      </c>
      <c r="AN20" s="8" t="s">
        <v>28</v>
      </c>
      <c r="AO20" s="8" t="str">
        <f t="shared" si="4"/>
        <v/>
      </c>
      <c r="AP20" s="8" t="s">
        <v>28</v>
      </c>
      <c r="AQ20" s="8" t="str">
        <f t="shared" si="5"/>
        <v/>
      </c>
      <c r="AR20" s="8" t="s">
        <v>28</v>
      </c>
      <c r="AS20" s="8" t="str">
        <f t="shared" si="6"/>
        <v/>
      </c>
      <c r="AT20" s="8" t="s">
        <v>28</v>
      </c>
      <c r="AU20" s="8" t="str">
        <f t="shared" si="7"/>
        <v/>
      </c>
      <c r="AV20" s="8" t="s">
        <v>28</v>
      </c>
      <c r="AW20" s="8" t="str">
        <f t="shared" si="8"/>
        <v/>
      </c>
      <c r="AX20" s="8" t="s">
        <v>28</v>
      </c>
      <c r="AY20" s="8" t="str">
        <f t="shared" si="9"/>
        <v/>
      </c>
      <c r="AZ20" s="8" t="s">
        <v>28</v>
      </c>
      <c r="BA20" s="8" t="str">
        <f t="shared" si="10"/>
        <v/>
      </c>
      <c r="BB20" s="8" t="s">
        <v>28</v>
      </c>
      <c r="BC20" s="8" t="str">
        <f t="shared" si="11"/>
        <v/>
      </c>
    </row>
    <row r="21" spans="2:55" ht="17.100000000000001" customHeight="1" x14ac:dyDescent="0.2">
      <c r="AE21" s="38"/>
    </row>
    <row r="22" spans="2:55" ht="17.100000000000001" customHeight="1" x14ac:dyDescent="0.2">
      <c r="C22" s="13" t="s">
        <v>278</v>
      </c>
      <c r="D22" s="31" t="str">
        <f>IF(SUM(D11:D20)=0,"",AVERAGE(D11:D20))</f>
        <v/>
      </c>
      <c r="E22" s="31" t="str">
        <f>AG22</f>
        <v/>
      </c>
      <c r="F22" s="31" t="str">
        <f t="shared" ref="F22:Z22" si="12">IF(SUM(F11:F20)=0,"",AVERAGE(F11:F20))</f>
        <v/>
      </c>
      <c r="G22" s="31" t="str">
        <f>AI22</f>
        <v/>
      </c>
      <c r="H22" s="31" t="str">
        <f t="shared" si="12"/>
        <v/>
      </c>
      <c r="I22" s="31" t="str">
        <f>AK22</f>
        <v/>
      </c>
      <c r="J22" s="31" t="str">
        <f t="shared" si="12"/>
        <v/>
      </c>
      <c r="K22" s="31" t="str">
        <f>AM22</f>
        <v/>
      </c>
      <c r="L22" s="31" t="str">
        <f t="shared" si="12"/>
        <v/>
      </c>
      <c r="M22" s="31" t="str">
        <f>AO22</f>
        <v/>
      </c>
      <c r="N22" s="31" t="str">
        <f t="shared" si="12"/>
        <v/>
      </c>
      <c r="O22" s="31" t="str">
        <f>AQ22</f>
        <v/>
      </c>
      <c r="P22" s="31" t="str">
        <f t="shared" si="12"/>
        <v/>
      </c>
      <c r="Q22" s="31" t="str">
        <f>AS22</f>
        <v/>
      </c>
      <c r="R22" s="31" t="str">
        <f t="shared" si="12"/>
        <v/>
      </c>
      <c r="S22" s="31" t="str">
        <f>AU22</f>
        <v/>
      </c>
      <c r="T22" s="31" t="str">
        <f t="shared" si="12"/>
        <v/>
      </c>
      <c r="U22" s="31" t="str">
        <f>AW22</f>
        <v/>
      </c>
      <c r="V22" s="31" t="str">
        <f t="shared" si="12"/>
        <v/>
      </c>
      <c r="W22" s="31" t="str">
        <f>AY22</f>
        <v/>
      </c>
      <c r="X22" s="31" t="str">
        <f t="shared" si="12"/>
        <v/>
      </c>
      <c r="Y22" s="31" t="str">
        <f>BA22</f>
        <v/>
      </c>
      <c r="Z22" s="31" t="str">
        <f t="shared" si="12"/>
        <v/>
      </c>
      <c r="AA22" s="31" t="str">
        <f>BC22</f>
        <v/>
      </c>
      <c r="AE22" s="38"/>
      <c r="AG22" s="31" t="str">
        <f>IF(SUM(AG11:AG20)=0,"",AVERAGE(AG11:AG20))</f>
        <v/>
      </c>
      <c r="AH22" s="31" t="str">
        <f t="shared" ref="AH22:BC22" si="13">IF(SUM(AH11:AH20)=0,"",SUM(AH11:AH20)/10)</f>
        <v/>
      </c>
      <c r="AI22" s="31" t="str">
        <f t="shared" si="13"/>
        <v/>
      </c>
      <c r="AJ22" s="31" t="str">
        <f t="shared" si="13"/>
        <v/>
      </c>
      <c r="AK22" s="31" t="str">
        <f t="shared" si="13"/>
        <v/>
      </c>
      <c r="AL22" s="31" t="str">
        <f t="shared" si="13"/>
        <v/>
      </c>
      <c r="AM22" s="31" t="str">
        <f t="shared" si="13"/>
        <v/>
      </c>
      <c r="AN22" s="31" t="str">
        <f t="shared" si="13"/>
        <v/>
      </c>
      <c r="AO22" s="31" t="str">
        <f t="shared" si="13"/>
        <v/>
      </c>
      <c r="AP22" s="31" t="str">
        <f t="shared" si="13"/>
        <v/>
      </c>
      <c r="AQ22" s="31" t="str">
        <f t="shared" si="13"/>
        <v/>
      </c>
      <c r="AR22" s="31" t="str">
        <f t="shared" si="13"/>
        <v/>
      </c>
      <c r="AS22" s="31" t="str">
        <f t="shared" si="13"/>
        <v/>
      </c>
      <c r="AT22" s="31" t="str">
        <f t="shared" si="13"/>
        <v/>
      </c>
      <c r="AU22" s="31" t="str">
        <f t="shared" si="13"/>
        <v/>
      </c>
      <c r="AV22" s="31" t="str">
        <f t="shared" si="13"/>
        <v/>
      </c>
      <c r="AW22" s="31" t="str">
        <f t="shared" si="13"/>
        <v/>
      </c>
      <c r="AX22" s="31" t="str">
        <f t="shared" si="13"/>
        <v/>
      </c>
      <c r="AY22" s="31" t="str">
        <f t="shared" si="13"/>
        <v/>
      </c>
      <c r="BA22" s="31" t="str">
        <f t="shared" si="13"/>
        <v/>
      </c>
      <c r="BC22" s="31" t="str">
        <f t="shared" si="13"/>
        <v/>
      </c>
    </row>
    <row r="23" spans="2:55" ht="17.100000000000001" customHeight="1" x14ac:dyDescent="0.2">
      <c r="C23" s="13" t="s">
        <v>76</v>
      </c>
      <c r="D23" s="28"/>
      <c r="E23" s="28" t="str">
        <f>IF(SUM(D11:D20)=0,"",IF(E22&gt;=$D$25,"Áno","Nie"))</f>
        <v/>
      </c>
      <c r="F23" s="28"/>
      <c r="G23" s="28" t="str">
        <f>IF(SUM(F11:F20)=0,"",IF(G22&gt;=$D$25,"Áno","Nie"))</f>
        <v/>
      </c>
      <c r="H23" s="28"/>
      <c r="I23" s="28" t="str">
        <f>IF(SUM(H11:H20)=0,"",IF(I22&gt;=$D$25,"Áno","Nie"))</f>
        <v/>
      </c>
      <c r="J23" s="28"/>
      <c r="K23" s="28" t="str">
        <f>IF(SUM(J11:J20)=0,"",IF(K22&gt;=$D$25,"Áno","Nie"))</f>
        <v/>
      </c>
      <c r="L23" s="28"/>
      <c r="M23" s="28" t="str">
        <f>IF(SUM(L11:L20)=0,"",IF(M22&gt;=$D$25,"Áno","Nie"))</f>
        <v/>
      </c>
      <c r="N23" s="28"/>
      <c r="O23" s="28" t="str">
        <f>IF(SUM(N11:N20)=0,"",IF(O22&gt;=$D$25,"Áno","Nie"))</f>
        <v/>
      </c>
      <c r="P23" s="28"/>
      <c r="Q23" s="28" t="str">
        <f>IF(SUM(P11:P20)=0,"",IF(Q22&gt;=$D$25,"Áno","Nie"))</f>
        <v/>
      </c>
      <c r="R23" s="28"/>
      <c r="S23" s="28" t="str">
        <f>IF(SUM(R11:R20)=0,"",IF(S22&gt;=$D$25,"Áno","Nie"))</f>
        <v/>
      </c>
      <c r="T23" s="28"/>
      <c r="U23" s="28" t="str">
        <f>IF(SUM(T11:T20)=0,"",IF(U22&gt;=$D$25,"Áno","Nie"))</f>
        <v/>
      </c>
      <c r="V23" s="28"/>
      <c r="W23" s="28" t="str">
        <f>IF(SUM(V11:V20)=0,"",IF(W22&gt;=$D$25,"Áno","Nie"))</f>
        <v/>
      </c>
      <c r="X23" s="28"/>
      <c r="Y23" s="28" t="str">
        <f>IF(SUM(X11:X20)=0,"",IF(Y22&gt;=$D$25,"Áno","Nie"))</f>
        <v/>
      </c>
      <c r="Z23" s="28"/>
      <c r="AA23" s="28" t="str">
        <f>IF(SUM(Z11:Z20)=0,"",IF(AA22&gt;=$D$25,"Áno","Nie"))</f>
        <v/>
      </c>
    </row>
    <row r="24" spans="2:55" s="12" customFormat="1" ht="17.100000000000001" customHeight="1" x14ac:dyDescent="0.2">
      <c r="C24" s="7"/>
      <c r="D24" s="8"/>
      <c r="E24" s="8"/>
      <c r="F24" s="8"/>
      <c r="G24" s="8"/>
      <c r="H24" s="8"/>
      <c r="I24" s="8"/>
      <c r="J24" s="8"/>
      <c r="K24" s="8"/>
      <c r="L24" s="8"/>
      <c r="M24" s="8"/>
      <c r="N24" s="8"/>
      <c r="O24" s="8"/>
      <c r="P24" s="8"/>
      <c r="Q24" s="8"/>
      <c r="R24" s="8"/>
      <c r="S24" s="8"/>
      <c r="T24" s="8"/>
      <c r="U24" s="8"/>
      <c r="V24" s="8"/>
      <c r="W24" s="8"/>
      <c r="X24" s="8"/>
      <c r="Y24" s="8"/>
      <c r="Z24" s="8"/>
      <c r="AA24" s="8"/>
      <c r="AB24" s="7"/>
      <c r="AC24" s="7"/>
      <c r="AD24" s="7"/>
    </row>
    <row r="25" spans="2:55" s="12" customFormat="1" ht="17.100000000000001" customHeight="1" x14ac:dyDescent="0.2">
      <c r="C25" s="27" t="s">
        <v>279</v>
      </c>
      <c r="D25" s="8">
        <f>IF($G$4="A",3.2,IF($G$4="B",2.5,IF($G$4="C",1.6,"")))</f>
        <v>2.5</v>
      </c>
      <c r="E25" s="8"/>
      <c r="F25" s="8"/>
      <c r="G25" s="8"/>
      <c r="H25" s="8"/>
      <c r="I25" s="8"/>
      <c r="J25" s="8"/>
      <c r="K25" s="8"/>
      <c r="L25" s="8"/>
      <c r="M25" s="8"/>
      <c r="N25" s="8"/>
      <c r="O25" s="8"/>
      <c r="P25" s="8"/>
      <c r="Q25" s="8"/>
      <c r="R25" s="8"/>
      <c r="S25" s="8"/>
      <c r="T25" s="8"/>
      <c r="U25" s="8"/>
      <c r="V25" s="8"/>
      <c r="W25" s="8"/>
      <c r="X25" s="8"/>
      <c r="Y25" s="8"/>
      <c r="Z25" s="8"/>
      <c r="AA25" s="8"/>
      <c r="AB25" s="7"/>
      <c r="AC25" s="7"/>
      <c r="AD25" s="7"/>
    </row>
    <row r="26" spans="2:55" s="12" customFormat="1" ht="17.100000000000001" customHeight="1" x14ac:dyDescent="0.2">
      <c r="C26" s="7"/>
      <c r="D26" s="8"/>
      <c r="E26" s="8"/>
      <c r="F26" s="8"/>
      <c r="G26" s="8"/>
      <c r="H26" s="8"/>
      <c r="I26" s="8"/>
      <c r="J26" s="8"/>
      <c r="K26" s="8"/>
      <c r="L26" s="8"/>
      <c r="M26" s="8"/>
      <c r="N26" s="8"/>
      <c r="O26" s="8"/>
      <c r="P26" s="8"/>
      <c r="Q26" s="8"/>
      <c r="R26" s="8"/>
      <c r="S26" s="8"/>
      <c r="T26" s="8"/>
      <c r="U26" s="8"/>
      <c r="V26" s="8"/>
      <c r="W26" s="8"/>
      <c r="X26" s="8"/>
      <c r="Y26" s="8"/>
      <c r="Z26" s="8"/>
      <c r="AA26" s="8"/>
      <c r="AB26" s="7"/>
      <c r="AC26" s="7"/>
      <c r="AD26" s="7"/>
    </row>
    <row r="27" spans="2:55" s="12" customFormat="1" ht="17.100000000000001" customHeight="1" x14ac:dyDescent="0.2">
      <c r="B27" s="29"/>
      <c r="C27" s="7"/>
      <c r="D27" s="8"/>
      <c r="E27" s="8"/>
      <c r="F27" s="8"/>
      <c r="G27" s="8"/>
      <c r="H27" s="8"/>
      <c r="I27" s="8"/>
      <c r="J27" s="8"/>
      <c r="K27" s="8"/>
      <c r="L27" s="8"/>
      <c r="M27" s="8"/>
      <c r="N27" s="8"/>
      <c r="O27" s="8"/>
      <c r="P27" s="8"/>
      <c r="Q27" s="8"/>
      <c r="R27" s="8"/>
      <c r="S27" s="8"/>
      <c r="T27" s="8"/>
      <c r="U27" s="8"/>
      <c r="V27" s="8"/>
      <c r="W27" s="8"/>
      <c r="X27" s="8"/>
      <c r="Y27" s="8"/>
      <c r="Z27" s="8"/>
      <c r="AA27" s="8"/>
      <c r="AB27" s="7"/>
      <c r="AC27" s="7"/>
      <c r="AD27" s="7"/>
    </row>
    <row r="28" spans="2:55" s="12" customFormat="1" ht="17.100000000000001" customHeight="1" x14ac:dyDescent="0.2">
      <c r="C28" s="7"/>
      <c r="D28" s="8"/>
      <c r="E28" s="8"/>
      <c r="F28" s="8"/>
      <c r="G28" s="8"/>
      <c r="H28" s="8"/>
      <c r="I28" s="8"/>
      <c r="J28" s="8"/>
      <c r="K28" s="8"/>
      <c r="L28" s="8"/>
      <c r="M28" s="8"/>
      <c r="N28" s="8"/>
      <c r="O28" s="8"/>
      <c r="P28" s="8"/>
      <c r="Q28" s="8"/>
      <c r="R28" s="8"/>
      <c r="S28" s="8"/>
      <c r="T28" s="8"/>
      <c r="U28" s="8"/>
      <c r="V28" s="8"/>
      <c r="W28" s="8"/>
      <c r="X28" s="8"/>
      <c r="Y28" s="8"/>
      <c r="Z28" s="8"/>
      <c r="AA28" s="8"/>
      <c r="AB28" s="7"/>
      <c r="AC28" s="7"/>
      <c r="AD28" s="7"/>
    </row>
    <row r="29" spans="2:55" s="12" customFormat="1" ht="17.100000000000001" customHeight="1" x14ac:dyDescent="0.2">
      <c r="C29" s="7"/>
      <c r="D29" s="8"/>
      <c r="E29" s="8"/>
      <c r="F29" s="8"/>
      <c r="G29" s="8"/>
      <c r="H29" s="8"/>
      <c r="I29" s="8"/>
      <c r="J29" s="8"/>
      <c r="K29" s="8"/>
      <c r="L29" s="8"/>
      <c r="M29" s="8"/>
      <c r="N29" s="8"/>
      <c r="O29" s="8"/>
      <c r="P29" s="8"/>
      <c r="Q29" s="8"/>
      <c r="R29" s="8"/>
      <c r="S29" s="8"/>
      <c r="T29" s="8"/>
      <c r="U29" s="8"/>
      <c r="V29" s="8"/>
      <c r="W29" s="8"/>
      <c r="X29" s="8"/>
      <c r="Y29" s="8"/>
      <c r="Z29" s="8"/>
      <c r="AA29" s="8"/>
      <c r="AB29" s="7"/>
      <c r="AC29" s="7"/>
      <c r="AD29" s="7"/>
    </row>
    <row r="30" spans="2:55" s="12" customFormat="1" ht="17.100000000000001" customHeight="1" x14ac:dyDescent="0.2">
      <c r="C30" s="7"/>
      <c r="D30" s="8"/>
      <c r="E30" s="8"/>
      <c r="F30" s="8"/>
      <c r="G30" s="8"/>
      <c r="H30" s="8"/>
      <c r="I30" s="8"/>
      <c r="J30" s="8"/>
      <c r="K30" s="8"/>
      <c r="L30" s="8"/>
      <c r="M30" s="8"/>
      <c r="N30" s="8"/>
      <c r="O30" s="8"/>
      <c r="P30" s="8"/>
      <c r="Q30" s="8"/>
      <c r="R30" s="8"/>
      <c r="S30" s="8"/>
      <c r="T30" s="8"/>
      <c r="U30" s="8"/>
      <c r="V30" s="8"/>
      <c r="W30" s="8"/>
      <c r="X30" s="8"/>
      <c r="Y30" s="8"/>
      <c r="Z30" s="8"/>
      <c r="AA30" s="8"/>
      <c r="AB30" s="7"/>
      <c r="AC30" s="7"/>
      <c r="AD30" s="7"/>
    </row>
    <row r="31" spans="2:55" s="12" customFormat="1" ht="17.100000000000001" customHeight="1" x14ac:dyDescent="0.2">
      <c r="C31" s="7"/>
      <c r="D31" s="8"/>
      <c r="E31" s="8"/>
      <c r="F31" s="8"/>
      <c r="G31" s="8"/>
      <c r="H31" s="8"/>
      <c r="I31" s="8"/>
      <c r="J31" s="8"/>
      <c r="K31" s="8"/>
      <c r="L31" s="8"/>
      <c r="M31" s="8"/>
      <c r="N31" s="8"/>
      <c r="O31" s="8"/>
      <c r="P31" s="8"/>
      <c r="Q31" s="8"/>
      <c r="R31" s="8"/>
      <c r="S31" s="8"/>
      <c r="T31" s="8"/>
      <c r="U31" s="8"/>
      <c r="V31" s="8"/>
      <c r="W31" s="8"/>
      <c r="X31" s="8"/>
      <c r="Y31" s="8"/>
      <c r="Z31" s="8"/>
      <c r="AA31" s="8"/>
      <c r="AB31" s="7"/>
      <c r="AC31" s="7"/>
      <c r="AD31" s="7"/>
    </row>
    <row r="32" spans="2:55" s="12" customFormat="1" ht="17.100000000000001" customHeight="1" x14ac:dyDescent="0.2">
      <c r="C32" s="7"/>
      <c r="D32" s="8"/>
      <c r="E32" s="8"/>
      <c r="F32" s="8"/>
      <c r="G32" s="8"/>
      <c r="H32" s="8"/>
      <c r="I32" s="8"/>
      <c r="J32" s="8"/>
      <c r="K32" s="8"/>
      <c r="L32" s="8"/>
      <c r="M32" s="8"/>
      <c r="N32" s="8"/>
      <c r="O32" s="8"/>
      <c r="P32" s="8"/>
      <c r="Q32" s="8"/>
      <c r="R32" s="8"/>
      <c r="S32" s="8"/>
      <c r="T32" s="8"/>
      <c r="U32" s="8"/>
      <c r="V32" s="8"/>
      <c r="W32" s="8"/>
      <c r="X32" s="8"/>
      <c r="Y32" s="8"/>
      <c r="Z32" s="8"/>
      <c r="AA32" s="8"/>
      <c r="AB32" s="7"/>
      <c r="AC32" s="7"/>
      <c r="AD32" s="7"/>
    </row>
    <row r="33" spans="3:30" s="12" customFormat="1" ht="17.100000000000001" customHeight="1" x14ac:dyDescent="0.2">
      <c r="C33" s="7"/>
      <c r="D33" s="8"/>
      <c r="E33" s="8"/>
      <c r="F33" s="8"/>
      <c r="G33" s="8"/>
      <c r="H33" s="8"/>
      <c r="I33" s="8"/>
      <c r="J33" s="8"/>
      <c r="K33" s="8"/>
      <c r="L33" s="8"/>
      <c r="M33" s="8"/>
      <c r="N33" s="8"/>
      <c r="O33" s="8"/>
      <c r="P33" s="8"/>
      <c r="Q33" s="8"/>
      <c r="R33" s="8"/>
      <c r="S33" s="8"/>
      <c r="T33" s="8"/>
      <c r="U33" s="8"/>
      <c r="V33" s="8"/>
      <c r="W33" s="8"/>
      <c r="X33" s="8"/>
      <c r="Y33" s="8"/>
      <c r="Z33" s="8"/>
      <c r="AA33" s="8"/>
      <c r="AB33" s="7"/>
      <c r="AC33" s="7"/>
      <c r="AD33" s="7"/>
    </row>
    <row r="34" spans="3:30" s="12" customFormat="1" ht="17.100000000000001" customHeight="1" x14ac:dyDescent="0.2">
      <c r="C34" s="7"/>
      <c r="D34" s="8"/>
      <c r="E34" s="8"/>
      <c r="F34" s="8"/>
      <c r="G34" s="8"/>
      <c r="H34" s="8"/>
      <c r="I34" s="8"/>
      <c r="J34" s="8"/>
      <c r="K34" s="8"/>
      <c r="L34" s="8"/>
      <c r="M34" s="8"/>
      <c r="N34" s="8"/>
      <c r="O34" s="8"/>
      <c r="P34" s="8"/>
      <c r="Q34" s="8"/>
      <c r="R34" s="8"/>
      <c r="S34" s="8"/>
      <c r="T34" s="8"/>
      <c r="U34" s="8"/>
      <c r="V34" s="8"/>
      <c r="W34" s="8"/>
      <c r="X34" s="8"/>
      <c r="Y34" s="8"/>
      <c r="Z34" s="8"/>
      <c r="AA34" s="8"/>
      <c r="AB34" s="7"/>
      <c r="AC34" s="7"/>
      <c r="AD34" s="7"/>
    </row>
    <row r="35" spans="3:30" s="12" customFormat="1" ht="17.100000000000001" customHeight="1" x14ac:dyDescent="0.2">
      <c r="C35" s="7"/>
      <c r="D35" s="8"/>
      <c r="E35" s="8"/>
      <c r="F35" s="8"/>
      <c r="G35" s="8"/>
      <c r="H35" s="8"/>
      <c r="I35" s="8"/>
      <c r="J35" s="8"/>
      <c r="K35" s="8"/>
      <c r="L35" s="8"/>
      <c r="M35" s="8"/>
      <c r="N35" s="8"/>
      <c r="O35" s="8"/>
      <c r="P35" s="8"/>
      <c r="Q35" s="8"/>
      <c r="R35" s="8"/>
      <c r="S35" s="8"/>
      <c r="T35" s="8"/>
      <c r="U35" s="8"/>
      <c r="V35" s="8"/>
      <c r="W35" s="8"/>
      <c r="X35" s="8"/>
      <c r="Y35" s="8"/>
      <c r="Z35" s="8"/>
      <c r="AA35" s="8"/>
      <c r="AB35" s="7"/>
      <c r="AC35" s="7"/>
      <c r="AD35" s="7"/>
    </row>
    <row r="36" spans="3:30" s="12" customFormat="1" ht="17.100000000000001" customHeight="1" x14ac:dyDescent="0.2">
      <c r="C36" s="7"/>
      <c r="D36" s="8"/>
      <c r="E36" s="8"/>
      <c r="F36" s="8"/>
      <c r="G36" s="8"/>
      <c r="H36" s="8"/>
      <c r="I36" s="8"/>
      <c r="J36" s="8"/>
      <c r="K36" s="8"/>
      <c r="L36" s="8"/>
      <c r="M36" s="8"/>
      <c r="N36" s="8"/>
      <c r="O36" s="8"/>
      <c r="P36" s="8"/>
      <c r="Q36" s="8"/>
      <c r="R36" s="8"/>
      <c r="S36" s="8"/>
      <c r="T36" s="8"/>
      <c r="U36" s="8"/>
      <c r="V36" s="8"/>
      <c r="W36" s="8"/>
      <c r="X36" s="8"/>
      <c r="Y36" s="8"/>
      <c r="Z36" s="8"/>
      <c r="AA36" s="8"/>
      <c r="AB36" s="7"/>
      <c r="AC36" s="7"/>
      <c r="AD36" s="7"/>
    </row>
    <row r="37" spans="3:30" s="12" customFormat="1" ht="17.100000000000001" customHeight="1" x14ac:dyDescent="0.2">
      <c r="C37" s="7"/>
      <c r="D37" s="8"/>
      <c r="E37" s="8"/>
      <c r="F37" s="8"/>
      <c r="G37" s="8"/>
      <c r="H37" s="8"/>
      <c r="I37" s="8"/>
      <c r="J37" s="8"/>
      <c r="K37" s="8"/>
      <c r="L37" s="8"/>
      <c r="M37" s="8"/>
      <c r="N37" s="8"/>
      <c r="O37" s="8"/>
      <c r="P37" s="8"/>
      <c r="Q37" s="8"/>
      <c r="R37" s="8"/>
      <c r="S37" s="8"/>
      <c r="T37" s="8"/>
      <c r="U37" s="8"/>
      <c r="V37" s="8"/>
      <c r="W37" s="8"/>
      <c r="X37" s="8"/>
      <c r="Y37" s="8"/>
      <c r="Z37" s="8"/>
      <c r="AA37" s="8"/>
      <c r="AB37" s="7"/>
      <c r="AC37" s="7"/>
      <c r="AD37" s="7"/>
    </row>
    <row r="38" spans="3:30" s="12" customFormat="1" ht="17.100000000000001" customHeight="1" x14ac:dyDescent="0.2">
      <c r="C38" s="7"/>
      <c r="D38" s="8"/>
      <c r="E38" s="8"/>
      <c r="F38" s="8"/>
      <c r="G38" s="8"/>
      <c r="H38" s="8"/>
      <c r="I38" s="8"/>
      <c r="J38" s="8"/>
      <c r="K38" s="8"/>
      <c r="L38" s="8"/>
      <c r="M38" s="8"/>
      <c r="N38" s="8"/>
      <c r="O38" s="8"/>
      <c r="P38" s="8"/>
      <c r="Q38" s="8"/>
      <c r="R38" s="8"/>
      <c r="S38" s="8"/>
      <c r="T38" s="8"/>
      <c r="U38" s="8"/>
      <c r="V38" s="8"/>
      <c r="W38" s="8"/>
      <c r="X38" s="8"/>
      <c r="Y38" s="8"/>
      <c r="Z38" s="8"/>
      <c r="AA38" s="8"/>
      <c r="AB38" s="7"/>
      <c r="AC38" s="7"/>
      <c r="AD38" s="7"/>
    </row>
    <row r="39" spans="3:30" s="12" customFormat="1" ht="17.100000000000001" customHeight="1" x14ac:dyDescent="0.2">
      <c r="C39" s="7"/>
      <c r="D39" s="8"/>
      <c r="E39" s="8"/>
      <c r="F39" s="8"/>
      <c r="G39" s="8"/>
      <c r="H39" s="8"/>
      <c r="I39" s="8"/>
      <c r="J39" s="8"/>
      <c r="K39" s="8"/>
      <c r="L39" s="8"/>
      <c r="M39" s="8"/>
      <c r="N39" s="8"/>
      <c r="O39" s="8"/>
      <c r="P39" s="8"/>
      <c r="Q39" s="8"/>
      <c r="R39" s="8"/>
      <c r="S39" s="8"/>
      <c r="T39" s="8"/>
      <c r="U39" s="8"/>
      <c r="V39" s="8"/>
      <c r="W39" s="8"/>
      <c r="X39" s="8"/>
      <c r="Y39" s="8"/>
      <c r="Z39" s="8"/>
      <c r="AA39" s="8"/>
      <c r="AB39" s="7"/>
      <c r="AC39" s="7"/>
      <c r="AD39" s="7"/>
    </row>
    <row r="40" spans="3:30" s="12" customFormat="1" ht="17.100000000000001" customHeight="1" x14ac:dyDescent="0.2">
      <c r="C40" s="7"/>
      <c r="D40" s="8"/>
      <c r="E40" s="8"/>
      <c r="F40" s="8"/>
      <c r="G40" s="8"/>
      <c r="H40" s="8"/>
      <c r="I40" s="8"/>
      <c r="J40" s="8"/>
      <c r="K40" s="8"/>
      <c r="L40" s="8"/>
      <c r="M40" s="8"/>
      <c r="N40" s="8"/>
      <c r="O40" s="8"/>
      <c r="P40" s="8"/>
      <c r="Q40" s="8"/>
      <c r="R40" s="8"/>
      <c r="S40" s="8"/>
      <c r="T40" s="8"/>
      <c r="U40" s="8"/>
      <c r="V40" s="8"/>
      <c r="W40" s="8"/>
      <c r="X40" s="8"/>
      <c r="Y40" s="8"/>
      <c r="Z40" s="8"/>
      <c r="AA40" s="8"/>
      <c r="AB40" s="7"/>
      <c r="AC40" s="7"/>
      <c r="AD40" s="7"/>
    </row>
    <row r="41" spans="3:30" s="12" customFormat="1" ht="17.100000000000001" customHeight="1" x14ac:dyDescent="0.2">
      <c r="C41" s="7"/>
      <c r="D41" s="8"/>
      <c r="E41" s="8"/>
      <c r="F41" s="8"/>
      <c r="G41" s="8"/>
      <c r="H41" s="8"/>
      <c r="I41" s="8"/>
      <c r="J41" s="8"/>
      <c r="K41" s="8"/>
      <c r="L41" s="8"/>
      <c r="M41" s="8"/>
      <c r="N41" s="8"/>
      <c r="O41" s="8"/>
      <c r="P41" s="8"/>
      <c r="Q41" s="8"/>
      <c r="R41" s="8"/>
      <c r="S41" s="8"/>
      <c r="T41" s="8"/>
      <c r="U41" s="8"/>
      <c r="V41" s="8"/>
      <c r="W41" s="8"/>
      <c r="X41" s="8"/>
      <c r="Y41" s="8"/>
      <c r="Z41" s="8"/>
      <c r="AA41" s="8"/>
      <c r="AB41" s="7"/>
      <c r="AC41" s="7"/>
      <c r="AD41" s="7"/>
    </row>
    <row r="42" spans="3:30" s="12" customFormat="1" ht="17.100000000000001" customHeight="1" x14ac:dyDescent="0.2">
      <c r="C42" s="7"/>
      <c r="D42" s="8"/>
      <c r="E42" s="8"/>
      <c r="F42" s="8"/>
      <c r="G42" s="8"/>
      <c r="H42" s="8"/>
      <c r="I42" s="8"/>
      <c r="J42" s="8"/>
      <c r="K42" s="8"/>
      <c r="L42" s="8"/>
      <c r="M42" s="8"/>
      <c r="N42" s="8"/>
      <c r="O42" s="8"/>
      <c r="P42" s="8"/>
      <c r="Q42" s="8"/>
      <c r="R42" s="8"/>
      <c r="S42" s="8"/>
      <c r="T42" s="8"/>
      <c r="U42" s="8"/>
      <c r="V42" s="8"/>
      <c r="W42" s="8"/>
      <c r="X42" s="8"/>
      <c r="Y42" s="8"/>
      <c r="Z42" s="8"/>
      <c r="AA42" s="8"/>
      <c r="AB42" s="7"/>
      <c r="AC42" s="7"/>
      <c r="AD42" s="7"/>
    </row>
    <row r="43" spans="3:30" s="12" customFormat="1" ht="17.100000000000001" customHeight="1" x14ac:dyDescent="0.2">
      <c r="C43" s="7"/>
      <c r="D43" s="8"/>
      <c r="E43" s="8"/>
      <c r="F43" s="8"/>
      <c r="G43" s="8"/>
      <c r="H43" s="8"/>
      <c r="I43" s="8"/>
      <c r="J43" s="8"/>
      <c r="K43" s="8"/>
      <c r="L43" s="8"/>
      <c r="M43" s="8"/>
      <c r="N43" s="8"/>
      <c r="O43" s="8"/>
      <c r="P43" s="8"/>
      <c r="Q43" s="8"/>
      <c r="R43" s="8"/>
      <c r="S43" s="8"/>
      <c r="T43" s="8"/>
      <c r="U43" s="8"/>
      <c r="V43" s="8"/>
      <c r="W43" s="8"/>
      <c r="X43" s="8"/>
      <c r="Y43" s="8"/>
      <c r="Z43" s="8"/>
      <c r="AA43" s="8"/>
      <c r="AB43" s="7"/>
      <c r="AC43" s="7"/>
      <c r="AD43" s="7"/>
    </row>
    <row r="44" spans="3:30" s="12" customFormat="1" ht="17.100000000000001" customHeight="1" x14ac:dyDescent="0.2">
      <c r="C44" s="7"/>
      <c r="D44" s="8"/>
      <c r="E44" s="8"/>
      <c r="F44" s="8"/>
      <c r="G44" s="8"/>
      <c r="H44" s="8"/>
      <c r="I44" s="8"/>
      <c r="J44" s="8"/>
      <c r="K44" s="8"/>
      <c r="L44" s="8"/>
      <c r="M44" s="8"/>
      <c r="N44" s="8"/>
      <c r="O44" s="8"/>
      <c r="P44" s="8"/>
      <c r="Q44" s="8"/>
      <c r="R44" s="8"/>
      <c r="S44" s="8"/>
      <c r="T44" s="8"/>
      <c r="U44" s="8"/>
      <c r="V44" s="8"/>
      <c r="W44" s="8"/>
      <c r="X44" s="8"/>
      <c r="Y44" s="8"/>
      <c r="Z44" s="8"/>
      <c r="AA44" s="8"/>
      <c r="AB44" s="7"/>
      <c r="AC44" s="7"/>
      <c r="AD44" s="7"/>
    </row>
    <row r="45" spans="3:30" s="12" customFormat="1" ht="17.100000000000001" customHeight="1" x14ac:dyDescent="0.2">
      <c r="C45" s="7"/>
      <c r="D45" s="8"/>
      <c r="E45" s="8"/>
      <c r="F45" s="8"/>
      <c r="G45" s="8"/>
      <c r="H45" s="8"/>
      <c r="I45" s="8"/>
      <c r="J45" s="8"/>
      <c r="K45" s="8"/>
      <c r="L45" s="8"/>
      <c r="M45" s="8"/>
      <c r="N45" s="8"/>
      <c r="O45" s="8"/>
      <c r="P45" s="8"/>
      <c r="Q45" s="8"/>
      <c r="R45" s="8"/>
      <c r="S45" s="8"/>
      <c r="T45" s="8"/>
      <c r="U45" s="8"/>
      <c r="V45" s="8"/>
      <c r="W45" s="8"/>
      <c r="X45" s="8"/>
      <c r="Y45" s="8"/>
      <c r="Z45" s="8"/>
      <c r="AA45" s="8"/>
      <c r="AB45" s="7"/>
      <c r="AC45" s="7"/>
      <c r="AD45" s="7"/>
    </row>
    <row r="46" spans="3:30" s="12" customFormat="1" ht="17.100000000000001" customHeight="1" x14ac:dyDescent="0.2">
      <c r="C46" s="7"/>
      <c r="D46" s="8"/>
      <c r="E46" s="8"/>
      <c r="F46" s="8"/>
      <c r="G46" s="8"/>
      <c r="H46" s="8"/>
      <c r="I46" s="8"/>
      <c r="J46" s="8"/>
      <c r="K46" s="8"/>
      <c r="L46" s="8"/>
      <c r="M46" s="8"/>
      <c r="N46" s="8"/>
      <c r="O46" s="8"/>
      <c r="P46" s="8"/>
      <c r="Q46" s="8"/>
      <c r="R46" s="8"/>
      <c r="S46" s="8"/>
      <c r="T46" s="8"/>
      <c r="U46" s="8"/>
      <c r="V46" s="8"/>
      <c r="W46" s="8"/>
      <c r="X46" s="8"/>
      <c r="Y46" s="8"/>
      <c r="Z46" s="8"/>
      <c r="AA46" s="8"/>
      <c r="AB46" s="7"/>
      <c r="AC46" s="7"/>
      <c r="AD46" s="7"/>
    </row>
    <row r="47" spans="3:30" s="12" customFormat="1" ht="17.100000000000001" customHeight="1" x14ac:dyDescent="0.2">
      <c r="C47" s="7"/>
      <c r="D47" s="8"/>
      <c r="E47" s="8"/>
      <c r="F47" s="8"/>
      <c r="G47" s="8"/>
      <c r="H47" s="8"/>
      <c r="I47" s="8"/>
      <c r="J47" s="8"/>
      <c r="K47" s="8"/>
      <c r="L47" s="8"/>
      <c r="M47" s="8"/>
      <c r="N47" s="8"/>
      <c r="O47" s="8"/>
      <c r="P47" s="8"/>
      <c r="Q47" s="8"/>
      <c r="R47" s="8"/>
      <c r="S47" s="8"/>
      <c r="T47" s="8"/>
      <c r="U47" s="8"/>
      <c r="V47" s="8"/>
      <c r="W47" s="8"/>
      <c r="X47" s="8"/>
      <c r="Y47" s="8"/>
      <c r="Z47" s="8"/>
      <c r="AA47" s="8"/>
      <c r="AB47" s="7"/>
      <c r="AC47" s="7"/>
      <c r="AD47" s="7"/>
    </row>
    <row r="48" spans="3:30" s="12" customFormat="1" ht="17.100000000000001" customHeight="1" x14ac:dyDescent="0.2">
      <c r="C48" s="7"/>
      <c r="D48" s="8"/>
      <c r="E48" s="8"/>
      <c r="F48" s="8"/>
      <c r="G48" s="8"/>
      <c r="H48" s="8"/>
      <c r="I48" s="8"/>
      <c r="J48" s="8"/>
      <c r="K48" s="8"/>
      <c r="L48" s="8"/>
      <c r="M48" s="8"/>
      <c r="N48" s="8"/>
      <c r="O48" s="8"/>
      <c r="P48" s="8"/>
      <c r="Q48" s="8"/>
      <c r="R48" s="8"/>
      <c r="S48" s="8"/>
      <c r="T48" s="8"/>
      <c r="U48" s="8"/>
      <c r="V48" s="8"/>
      <c r="W48" s="8"/>
      <c r="X48" s="8"/>
      <c r="Y48" s="8"/>
      <c r="Z48" s="8"/>
      <c r="AA48" s="8"/>
      <c r="AB48" s="7"/>
      <c r="AC48" s="7"/>
      <c r="AD48" s="7"/>
    </row>
    <row r="49" spans="3:30" s="12" customFormat="1" ht="17.100000000000001" customHeight="1" x14ac:dyDescent="0.2">
      <c r="C49" s="7"/>
      <c r="D49" s="8"/>
      <c r="E49" s="8"/>
      <c r="F49" s="8"/>
      <c r="G49" s="8"/>
      <c r="H49" s="8"/>
      <c r="I49" s="8"/>
      <c r="J49" s="8"/>
      <c r="K49" s="8"/>
      <c r="L49" s="8"/>
      <c r="M49" s="8"/>
      <c r="N49" s="8"/>
      <c r="O49" s="8"/>
      <c r="P49" s="8"/>
      <c r="Q49" s="8"/>
      <c r="R49" s="8"/>
      <c r="S49" s="8"/>
      <c r="T49" s="8"/>
      <c r="U49" s="8"/>
      <c r="V49" s="8"/>
      <c r="W49" s="8"/>
      <c r="X49" s="8"/>
      <c r="Y49" s="8"/>
      <c r="Z49" s="8"/>
      <c r="AA49" s="8"/>
      <c r="AB49" s="7"/>
      <c r="AC49" s="7"/>
      <c r="AD49" s="7"/>
    </row>
    <row r="50" spans="3:30" s="12" customFormat="1" ht="17.100000000000001" customHeight="1" x14ac:dyDescent="0.2">
      <c r="C50" s="7"/>
      <c r="D50" s="8"/>
      <c r="E50" s="8"/>
      <c r="F50" s="8"/>
      <c r="G50" s="8"/>
      <c r="H50" s="8"/>
      <c r="I50" s="8"/>
      <c r="J50" s="8"/>
      <c r="K50" s="8"/>
      <c r="L50" s="8"/>
      <c r="M50" s="8"/>
      <c r="N50" s="8"/>
      <c r="O50" s="8"/>
      <c r="P50" s="8"/>
      <c r="Q50" s="8"/>
      <c r="R50" s="8"/>
      <c r="S50" s="8"/>
      <c r="T50" s="8"/>
      <c r="U50" s="8"/>
      <c r="V50" s="8"/>
      <c r="W50" s="8"/>
      <c r="X50" s="8"/>
      <c r="Y50" s="8"/>
      <c r="Z50" s="8"/>
      <c r="AA50" s="8"/>
      <c r="AB50" s="7"/>
      <c r="AC50" s="7"/>
      <c r="AD50" s="7"/>
    </row>
    <row r="51" spans="3:30" s="12" customFormat="1" ht="17.100000000000001" customHeight="1" x14ac:dyDescent="0.2">
      <c r="C51" s="7"/>
      <c r="D51" s="8"/>
      <c r="E51" s="8"/>
      <c r="F51" s="8"/>
      <c r="G51" s="8"/>
      <c r="H51" s="8"/>
      <c r="I51" s="8"/>
      <c r="J51" s="8"/>
      <c r="K51" s="8"/>
      <c r="L51" s="8"/>
      <c r="M51" s="8"/>
      <c r="N51" s="8"/>
      <c r="O51" s="8"/>
      <c r="P51" s="8"/>
      <c r="Q51" s="8"/>
      <c r="R51" s="8"/>
      <c r="S51" s="8"/>
      <c r="T51" s="8"/>
      <c r="U51" s="8"/>
      <c r="V51" s="8"/>
      <c r="W51" s="8"/>
      <c r="X51" s="8"/>
      <c r="Y51" s="8"/>
      <c r="Z51" s="8"/>
      <c r="AA51" s="8"/>
      <c r="AB51" s="7"/>
      <c r="AC51" s="7"/>
      <c r="AD51" s="7"/>
    </row>
    <row r="52" spans="3:30" s="12" customFormat="1" ht="17.100000000000001" customHeight="1" x14ac:dyDescent="0.2">
      <c r="C52" s="7"/>
      <c r="D52" s="8"/>
      <c r="E52" s="8"/>
      <c r="F52" s="8"/>
      <c r="G52" s="8"/>
      <c r="H52" s="8"/>
      <c r="I52" s="8"/>
      <c r="J52" s="8"/>
      <c r="K52" s="8"/>
      <c r="L52" s="8"/>
      <c r="M52" s="8"/>
      <c r="N52" s="8"/>
      <c r="O52" s="8"/>
      <c r="P52" s="8"/>
      <c r="Q52" s="8"/>
      <c r="R52" s="8"/>
      <c r="S52" s="8"/>
      <c r="T52" s="8"/>
      <c r="U52" s="8"/>
      <c r="V52" s="8"/>
      <c r="W52" s="8"/>
      <c r="X52" s="8"/>
      <c r="Y52" s="8"/>
      <c r="Z52" s="8"/>
      <c r="AA52" s="8"/>
      <c r="AB52" s="7"/>
      <c r="AC52" s="7"/>
      <c r="AD52" s="7"/>
    </row>
    <row r="53" spans="3:30" s="12" customFormat="1" ht="17.100000000000001" customHeight="1" x14ac:dyDescent="0.2">
      <c r="C53" s="7"/>
      <c r="D53" s="8"/>
      <c r="E53" s="8"/>
      <c r="F53" s="8"/>
      <c r="G53" s="8"/>
      <c r="H53" s="8"/>
      <c r="I53" s="8"/>
      <c r="J53" s="8"/>
      <c r="K53" s="8"/>
      <c r="L53" s="8"/>
      <c r="M53" s="8"/>
      <c r="N53" s="8"/>
      <c r="O53" s="8"/>
      <c r="P53" s="8"/>
      <c r="Q53" s="8"/>
      <c r="R53" s="8"/>
      <c r="S53" s="8"/>
      <c r="T53" s="8"/>
      <c r="U53" s="8"/>
      <c r="V53" s="8"/>
      <c r="W53" s="8"/>
      <c r="X53" s="8"/>
      <c r="Y53" s="8"/>
      <c r="Z53" s="8"/>
      <c r="AA53" s="8"/>
      <c r="AB53" s="7"/>
      <c r="AC53" s="7"/>
      <c r="AD53" s="7"/>
    </row>
    <row r="54" spans="3:30" s="12" customFormat="1" ht="17.100000000000001" customHeight="1" x14ac:dyDescent="0.2">
      <c r="C54" s="7"/>
      <c r="D54" s="8"/>
      <c r="E54" s="8"/>
      <c r="F54" s="8"/>
      <c r="G54" s="8"/>
      <c r="H54" s="8"/>
      <c r="I54" s="8"/>
      <c r="J54" s="8"/>
      <c r="K54" s="8"/>
      <c r="L54" s="8"/>
      <c r="M54" s="8"/>
      <c r="N54" s="8"/>
      <c r="O54" s="8"/>
      <c r="P54" s="8"/>
      <c r="Q54" s="8"/>
      <c r="R54" s="8"/>
      <c r="S54" s="8"/>
      <c r="T54" s="8"/>
      <c r="U54" s="8"/>
      <c r="V54" s="8"/>
      <c r="W54" s="8"/>
      <c r="X54" s="8"/>
      <c r="Y54" s="8"/>
      <c r="Z54" s="8"/>
      <c r="AA54" s="8"/>
      <c r="AB54" s="7"/>
      <c r="AC54" s="7"/>
      <c r="AD54" s="7"/>
    </row>
    <row r="55" spans="3:30" s="12" customFormat="1" ht="17.100000000000001" customHeight="1" x14ac:dyDescent="0.2">
      <c r="C55" s="7"/>
      <c r="D55" s="8"/>
      <c r="E55" s="8"/>
      <c r="F55" s="8"/>
      <c r="G55" s="8"/>
      <c r="H55" s="8"/>
      <c r="I55" s="8"/>
      <c r="J55" s="8"/>
      <c r="K55" s="8"/>
      <c r="L55" s="8"/>
      <c r="M55" s="8"/>
      <c r="N55" s="8"/>
      <c r="O55" s="8"/>
      <c r="P55" s="8"/>
      <c r="Q55" s="8"/>
      <c r="R55" s="8"/>
      <c r="S55" s="8"/>
      <c r="T55" s="8"/>
      <c r="U55" s="8"/>
      <c r="V55" s="8"/>
      <c r="W55" s="8"/>
      <c r="X55" s="8"/>
      <c r="Y55" s="8"/>
      <c r="Z55" s="8"/>
      <c r="AA55" s="8"/>
      <c r="AB55" s="7"/>
      <c r="AC55" s="7"/>
      <c r="AD55" s="7"/>
    </row>
    <row r="56" spans="3:30" s="12" customFormat="1" ht="17.100000000000001" customHeight="1" x14ac:dyDescent="0.2">
      <c r="C56" s="7"/>
      <c r="D56" s="8"/>
      <c r="E56" s="8"/>
      <c r="F56" s="8"/>
      <c r="G56" s="8"/>
      <c r="H56" s="8"/>
      <c r="I56" s="8"/>
      <c r="J56" s="8"/>
      <c r="K56" s="8"/>
      <c r="L56" s="8"/>
      <c r="M56" s="8"/>
      <c r="N56" s="8"/>
      <c r="O56" s="8"/>
      <c r="P56" s="8"/>
      <c r="Q56" s="8"/>
      <c r="R56" s="8"/>
      <c r="S56" s="8"/>
      <c r="T56" s="8"/>
      <c r="U56" s="8"/>
      <c r="V56" s="8"/>
      <c r="W56" s="8"/>
      <c r="X56" s="8"/>
      <c r="Y56" s="8"/>
      <c r="Z56" s="8"/>
      <c r="AA56" s="8"/>
      <c r="AB56" s="7"/>
      <c r="AC56" s="7"/>
      <c r="AD56" s="7"/>
    </row>
    <row r="57" spans="3:30" s="12" customFormat="1" ht="17.100000000000001" customHeight="1" x14ac:dyDescent="0.2">
      <c r="C57" s="7"/>
      <c r="D57" s="8"/>
      <c r="E57" s="8"/>
      <c r="F57" s="8"/>
      <c r="G57" s="8"/>
      <c r="H57" s="8"/>
      <c r="I57" s="8"/>
      <c r="J57" s="8"/>
      <c r="K57" s="8"/>
      <c r="L57" s="8"/>
      <c r="M57" s="8"/>
      <c r="N57" s="8"/>
      <c r="O57" s="8"/>
      <c r="P57" s="8"/>
      <c r="Q57" s="8"/>
      <c r="R57" s="8"/>
      <c r="S57" s="8"/>
      <c r="T57" s="8"/>
      <c r="U57" s="8"/>
      <c r="V57" s="8"/>
      <c r="W57" s="8"/>
      <c r="X57" s="8"/>
      <c r="Y57" s="8"/>
      <c r="Z57" s="8"/>
      <c r="AA57" s="8"/>
      <c r="AB57" s="7"/>
      <c r="AC57" s="7"/>
      <c r="AD57" s="7"/>
    </row>
    <row r="58" spans="3:30" s="12" customFormat="1" ht="17.100000000000001" customHeight="1" x14ac:dyDescent="0.2">
      <c r="C58" s="7"/>
      <c r="D58" s="8"/>
      <c r="E58" s="8"/>
      <c r="F58" s="8"/>
      <c r="G58" s="8"/>
      <c r="H58" s="8"/>
      <c r="I58" s="8"/>
      <c r="J58" s="8"/>
      <c r="K58" s="8"/>
      <c r="L58" s="8"/>
      <c r="M58" s="8"/>
      <c r="N58" s="8"/>
      <c r="O58" s="8"/>
      <c r="P58" s="8"/>
      <c r="Q58" s="8"/>
      <c r="R58" s="8"/>
      <c r="S58" s="8"/>
      <c r="T58" s="8"/>
      <c r="U58" s="8"/>
      <c r="V58" s="8"/>
      <c r="W58" s="8"/>
      <c r="X58" s="8"/>
      <c r="Y58" s="8"/>
      <c r="Z58" s="8"/>
      <c r="AA58" s="8"/>
      <c r="AB58" s="7"/>
      <c r="AC58" s="7"/>
      <c r="AD58" s="7"/>
    </row>
    <row r="59" spans="3:30" s="12" customFormat="1" ht="17.100000000000001" customHeight="1" x14ac:dyDescent="0.2">
      <c r="C59" s="7"/>
      <c r="D59" s="8"/>
      <c r="E59" s="8"/>
      <c r="F59" s="8"/>
      <c r="G59" s="8"/>
      <c r="H59" s="8"/>
      <c r="I59" s="8"/>
      <c r="J59" s="8"/>
      <c r="K59" s="8"/>
      <c r="L59" s="8"/>
      <c r="M59" s="8"/>
      <c r="N59" s="8"/>
      <c r="O59" s="8"/>
      <c r="P59" s="8"/>
      <c r="Q59" s="8"/>
      <c r="R59" s="8"/>
      <c r="S59" s="8"/>
      <c r="T59" s="8"/>
      <c r="U59" s="8"/>
      <c r="V59" s="8"/>
      <c r="W59" s="8"/>
      <c r="X59" s="8"/>
      <c r="Y59" s="8"/>
      <c r="Z59" s="8"/>
      <c r="AA59" s="8"/>
      <c r="AB59" s="7"/>
      <c r="AC59" s="7"/>
      <c r="AD59" s="7"/>
    </row>
    <row r="60" spans="3:30" s="12" customFormat="1" ht="17.100000000000001" customHeight="1" x14ac:dyDescent="0.2">
      <c r="C60" s="7"/>
      <c r="D60" s="8"/>
      <c r="E60" s="8"/>
      <c r="F60" s="8"/>
      <c r="G60" s="8"/>
      <c r="H60" s="8"/>
      <c r="I60" s="8"/>
      <c r="J60" s="8"/>
      <c r="K60" s="8"/>
      <c r="L60" s="8"/>
      <c r="M60" s="8"/>
      <c r="N60" s="8"/>
      <c r="O60" s="8"/>
      <c r="P60" s="8"/>
      <c r="Q60" s="8"/>
      <c r="R60" s="8"/>
      <c r="S60" s="8"/>
      <c r="T60" s="8"/>
      <c r="U60" s="8"/>
      <c r="V60" s="8"/>
      <c r="W60" s="8"/>
      <c r="X60" s="8"/>
      <c r="Y60" s="8"/>
      <c r="Z60" s="8"/>
      <c r="AA60" s="8"/>
      <c r="AB60" s="7"/>
      <c r="AC60" s="7"/>
      <c r="AD60" s="7"/>
    </row>
  </sheetData>
  <sheetProtection selectLockedCells="1"/>
  <mergeCells count="22">
    <mergeCell ref="B8:B10"/>
    <mergeCell ref="C8:C10"/>
    <mergeCell ref="D8:AA8"/>
    <mergeCell ref="P9:Q9"/>
    <mergeCell ref="R9:S9"/>
    <mergeCell ref="T9:U9"/>
    <mergeCell ref="AB8:AB10"/>
    <mergeCell ref="AC8:AC10"/>
    <mergeCell ref="D9:E9"/>
    <mergeCell ref="F9:G9"/>
    <mergeCell ref="H9:I9"/>
    <mergeCell ref="J9:K9"/>
    <mergeCell ref="L9:M9"/>
    <mergeCell ref="N9:O9"/>
    <mergeCell ref="V9:W9"/>
    <mergeCell ref="X9:Y9"/>
    <mergeCell ref="Z9:AA9"/>
    <mergeCell ref="D7:AA7"/>
    <mergeCell ref="G2:M2"/>
    <mergeCell ref="R2:U2"/>
    <mergeCell ref="R3:U3"/>
    <mergeCell ref="G3:L3"/>
  </mergeCells>
  <conditionalFormatting sqref="D23:F23 H23 J23 L23 N23 P23 R23 T23 V23 X23 Z23">
    <cfRule type="cellIs" dxfId="43" priority="49" operator="equal">
      <formula>"Yes"</formula>
    </cfRule>
  </conditionalFormatting>
  <conditionalFormatting sqref="Y27">
    <cfRule type="cellIs" dxfId="42" priority="48" operator="equal">
      <formula>"No"</formula>
    </cfRule>
  </conditionalFormatting>
  <conditionalFormatting sqref="D23:F23 H23 J23 L23 N23 P23 R23 T23 V23 X23 Z23">
    <cfRule type="cellIs" dxfId="41" priority="47" operator="equal">
      <formula>"No"</formula>
    </cfRule>
  </conditionalFormatting>
  <conditionalFormatting sqref="AA23 Y23 W23 U23 S23 Q23 O23 M23 K23 I23 G23">
    <cfRule type="cellIs" dxfId="40" priority="2" operator="equal">
      <formula>"Yes"</formula>
    </cfRule>
  </conditionalFormatting>
  <conditionalFormatting sqref="AA23 Y23 W23 U23 S23 Q23 O23 M23 K23 I23 G23">
    <cfRule type="cellIs" dxfId="39" priority="1" operator="equal">
      <formula>"No"</formula>
    </cfRule>
  </conditionalFormatting>
  <dataValidations count="5">
    <dataValidation type="list" allowBlank="1" showInputMessage="1" showErrorMessage="1" sqref="Q6:R6" xr:uid="{00000000-0002-0000-0200-000000000000}">
      <formula1>"Project, Programme, Portfolio"</formula1>
    </dataValidation>
    <dataValidation type="list" allowBlank="1" showDropDown="1" showInputMessage="1" showErrorMessage="1" sqref="D6:P6" xr:uid="{00000000-0002-0000-0200-000001000000}">
      <formula1>"A, B, C, D"</formula1>
    </dataValidation>
    <dataValidation type="whole" allowBlank="1" showInputMessage="1" showErrorMessage="1" sqref="K11:K20 M11:M20 O11:O20 Q11:Q20 S11:S20 AA11:AA20 U11:U20 I11:I20 W11:W20 Y11:Y20 E11:E20 C11 G11:G20" xr:uid="{00000000-0002-0000-0200-000002000000}">
      <formula1>1</formula1>
      <formula2>4</formula2>
    </dataValidation>
    <dataValidation type="list" allowBlank="1" showDropDown="1" showInputMessage="1" showErrorMessage="1" sqref="T6:V6 H4:J4 J5" xr:uid="{00000000-0002-0000-0200-000003000000}">
      <formula1>"A, B, C"</formula1>
    </dataValidation>
    <dataValidation allowBlank="1" showDropDown="1" showInputMessage="1" showErrorMessage="1" sqref="G4" xr:uid="{00000000-0002-0000-0200-000004000000}"/>
  </dataValidations>
  <pageMargins left="0.79000000000000015" right="0.79000000000000015" top="0.79000000000000015" bottom="0.79000000000000015" header="0.79000000000000015" footer="0.79000000000000015"/>
  <pageSetup paperSize="9" orientation="portrait" horizontalDpi="4294967292" verticalDpi="4294967292"/>
  <headerFooter>
    <oddFooter>&amp;L&amp;K000000IPMA ICR Handbook_x000D_&amp;KFF0000IPMA Internal Document&amp;C&amp;K000000&amp;P of &amp;N&amp;R&amp;K000000Management Complexity Ratings_x000D_v0.5, 30.05.2016</oddFooter>
  </headerFooter>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U151"/>
  <sheetViews>
    <sheetView zoomScaleNormal="100" workbookViewId="0"/>
  </sheetViews>
  <sheetFormatPr defaultColWidth="10.85546875" defaultRowHeight="12.75" outlineLevelRow="1" x14ac:dyDescent="0.2"/>
  <cols>
    <col min="1" max="1" width="2.85546875" style="7" customWidth="1"/>
    <col min="2" max="2" width="3.85546875" style="12" customWidth="1"/>
    <col min="3" max="3" width="41.28515625" style="7" customWidth="1"/>
    <col min="4" max="5" width="11.7109375" style="7" customWidth="1"/>
    <col min="6" max="6" width="11.42578125" style="7" customWidth="1"/>
    <col min="7" max="7" width="11.5703125" style="7" customWidth="1"/>
    <col min="8" max="19" width="5.7109375" style="8" customWidth="1"/>
    <col min="20" max="20" width="40.85546875" style="7" customWidth="1"/>
    <col min="21" max="21" width="53.7109375" style="134" customWidth="1"/>
    <col min="22" max="16384" width="10.85546875" style="7"/>
  </cols>
  <sheetData>
    <row r="1" spans="1:21" x14ac:dyDescent="0.2">
      <c r="A1" s="134"/>
      <c r="B1" s="135"/>
      <c r="C1" s="134"/>
      <c r="D1" s="134"/>
      <c r="E1" s="134"/>
      <c r="F1" s="134"/>
      <c r="G1" s="134"/>
      <c r="H1" s="141"/>
      <c r="I1" s="141"/>
      <c r="J1" s="141"/>
      <c r="K1" s="141"/>
      <c r="L1" s="141"/>
      <c r="M1" s="141"/>
      <c r="N1" s="141"/>
      <c r="O1" s="141"/>
      <c r="P1" s="141"/>
      <c r="Q1" s="141"/>
      <c r="R1" s="141"/>
      <c r="S1" s="141"/>
      <c r="T1" s="134"/>
    </row>
    <row r="2" spans="1:21" s="2" customFormat="1" ht="20.100000000000001" customHeight="1" x14ac:dyDescent="0.25">
      <c r="A2" s="136"/>
      <c r="B2" s="137"/>
      <c r="C2" s="136" t="s">
        <v>29</v>
      </c>
      <c r="D2" s="138"/>
      <c r="E2" s="283" t="s">
        <v>30</v>
      </c>
      <c r="F2" s="284"/>
      <c r="G2" s="284"/>
      <c r="H2" s="142"/>
      <c r="I2" s="142"/>
      <c r="J2" s="142"/>
      <c r="K2" s="143" t="s">
        <v>31</v>
      </c>
      <c r="L2" s="257">
        <v>43846</v>
      </c>
      <c r="M2" s="258"/>
      <c r="N2" s="144"/>
      <c r="O2" s="136"/>
      <c r="P2" s="285"/>
      <c r="Q2" s="285"/>
      <c r="R2" s="285"/>
      <c r="S2" s="285"/>
      <c r="T2" s="136"/>
      <c r="U2" s="136"/>
    </row>
    <row r="3" spans="1:21" s="2" customFormat="1" ht="20.100000000000001" customHeight="1" x14ac:dyDescent="0.2">
      <c r="A3" s="136"/>
      <c r="B3" s="137"/>
      <c r="C3" s="136"/>
      <c r="D3" s="138"/>
      <c r="E3" s="222" t="s">
        <v>77</v>
      </c>
      <c r="F3" s="223"/>
      <c r="G3" s="224"/>
      <c r="H3" s="142"/>
      <c r="I3" s="142"/>
      <c r="J3" s="142"/>
      <c r="K3" s="142"/>
      <c r="L3" s="145"/>
      <c r="M3" s="144"/>
      <c r="N3" s="144"/>
      <c r="O3" s="146"/>
      <c r="P3" s="136"/>
      <c r="Q3" s="136"/>
      <c r="R3" s="136"/>
      <c r="S3" s="136"/>
      <c r="T3" s="136"/>
      <c r="U3" s="136"/>
    </row>
    <row r="4" spans="1:21" s="2" customFormat="1" ht="20.100000000000001" customHeight="1" x14ac:dyDescent="0.2">
      <c r="A4" s="136"/>
      <c r="B4" s="137"/>
      <c r="C4" s="139" t="s">
        <v>275</v>
      </c>
      <c r="D4" s="138"/>
      <c r="E4" s="140" t="s">
        <v>32</v>
      </c>
      <c r="F4" s="85" t="s">
        <v>0</v>
      </c>
      <c r="G4" s="138"/>
      <c r="H4" s="138"/>
      <c r="I4" s="138"/>
      <c r="J4" s="144"/>
      <c r="K4" s="147"/>
      <c r="L4" s="144"/>
      <c r="M4" s="144"/>
      <c r="N4" s="144"/>
      <c r="O4" s="144"/>
      <c r="P4" s="285"/>
      <c r="Q4" s="285"/>
      <c r="R4" s="285"/>
      <c r="S4" s="285"/>
      <c r="T4" s="136"/>
      <c r="U4" s="136"/>
    </row>
    <row r="5" spans="1:21" ht="15" customHeight="1" x14ac:dyDescent="0.2">
      <c r="A5" s="134"/>
      <c r="B5" s="135"/>
      <c r="C5" s="134"/>
      <c r="D5" s="134"/>
      <c r="E5" s="134"/>
      <c r="F5" s="134"/>
      <c r="G5" s="134"/>
      <c r="H5" s="259" t="s">
        <v>204</v>
      </c>
      <c r="I5" s="260"/>
      <c r="J5" s="260"/>
      <c r="K5" s="260"/>
      <c r="L5" s="260"/>
      <c r="M5" s="260"/>
      <c r="N5" s="260"/>
      <c r="O5" s="260"/>
      <c r="P5" s="260"/>
      <c r="Q5" s="260"/>
      <c r="R5" s="260"/>
      <c r="S5" s="261"/>
      <c r="T5" s="134"/>
    </row>
    <row r="6" spans="1:21" s="6" customFormat="1" ht="21.95" customHeight="1" x14ac:dyDescent="0.2">
      <c r="B6" s="248" t="s">
        <v>2</v>
      </c>
      <c r="C6" s="241" t="s">
        <v>82</v>
      </c>
      <c r="D6" s="250" t="s">
        <v>203</v>
      </c>
      <c r="E6" s="250"/>
      <c r="F6" s="250"/>
      <c r="G6" s="250"/>
      <c r="H6" s="247" t="s">
        <v>42</v>
      </c>
      <c r="I6" s="247"/>
      <c r="J6" s="247"/>
      <c r="K6" s="247"/>
      <c r="L6" s="247"/>
      <c r="M6" s="247"/>
      <c r="N6" s="247"/>
      <c r="O6" s="247"/>
      <c r="P6" s="247"/>
      <c r="Q6" s="247"/>
      <c r="R6" s="247"/>
      <c r="S6" s="247"/>
      <c r="T6" s="241" t="s">
        <v>55</v>
      </c>
      <c r="U6" s="213"/>
    </row>
    <row r="7" spans="1:21" s="6" customFormat="1" ht="30" customHeight="1" x14ac:dyDescent="0.2">
      <c r="B7" s="249"/>
      <c r="C7" s="242"/>
      <c r="D7" s="32" t="s">
        <v>199</v>
      </c>
      <c r="E7" s="32" t="s">
        <v>200</v>
      </c>
      <c r="F7" s="32" t="s">
        <v>201</v>
      </c>
      <c r="G7" s="32" t="s">
        <v>202</v>
      </c>
      <c r="H7" s="70" t="s">
        <v>43</v>
      </c>
      <c r="I7" s="70" t="s">
        <v>44</v>
      </c>
      <c r="J7" s="70" t="s">
        <v>45</v>
      </c>
      <c r="K7" s="70" t="s">
        <v>46</v>
      </c>
      <c r="L7" s="70" t="s">
        <v>47</v>
      </c>
      <c r="M7" s="70" t="s">
        <v>48</v>
      </c>
      <c r="N7" s="70" t="s">
        <v>49</v>
      </c>
      <c r="O7" s="70" t="s">
        <v>50</v>
      </c>
      <c r="P7" s="70" t="s">
        <v>51</v>
      </c>
      <c r="Q7" s="70" t="s">
        <v>52</v>
      </c>
      <c r="R7" s="70" t="s">
        <v>53</v>
      </c>
      <c r="S7" s="70" t="s">
        <v>54</v>
      </c>
      <c r="T7" s="242"/>
      <c r="U7" s="213"/>
    </row>
    <row r="8" spans="1:21" ht="39.950000000000003" customHeight="1" x14ac:dyDescent="0.2">
      <c r="B8" s="22">
        <v>1</v>
      </c>
      <c r="C8" s="243" t="s">
        <v>68</v>
      </c>
      <c r="D8" s="243"/>
      <c r="E8" s="243"/>
      <c r="F8" s="243"/>
      <c r="G8" s="243"/>
      <c r="H8" s="40">
        <f>H9</f>
        <v>2</v>
      </c>
      <c r="I8" s="40">
        <f t="shared" ref="I8:J8" si="0">I9</f>
        <v>3</v>
      </c>
      <c r="J8" s="40">
        <f t="shared" si="0"/>
        <v>2</v>
      </c>
      <c r="K8" s="40" t="str">
        <f t="shared" ref="K8:S8" si="1">K9</f>
        <v/>
      </c>
      <c r="L8" s="40" t="str">
        <f t="shared" si="1"/>
        <v/>
      </c>
      <c r="M8" s="40" t="str">
        <f t="shared" si="1"/>
        <v/>
      </c>
      <c r="N8" s="40" t="str">
        <f t="shared" si="1"/>
        <v/>
      </c>
      <c r="O8" s="40" t="str">
        <f t="shared" si="1"/>
        <v/>
      </c>
      <c r="P8" s="40" t="str">
        <f t="shared" si="1"/>
        <v/>
      </c>
      <c r="Q8" s="40" t="str">
        <f t="shared" si="1"/>
        <v/>
      </c>
      <c r="R8" s="40" t="str">
        <f t="shared" si="1"/>
        <v/>
      </c>
      <c r="S8" s="40" t="str">
        <f t="shared" si="1"/>
        <v/>
      </c>
      <c r="T8" s="62"/>
    </row>
    <row r="9" spans="1:21" x14ac:dyDescent="0.2">
      <c r="B9" s="19"/>
      <c r="C9" s="244" t="s">
        <v>264</v>
      </c>
      <c r="D9" s="245"/>
      <c r="E9" s="245"/>
      <c r="F9" s="245"/>
      <c r="G9" s="246"/>
      <c r="H9" s="24">
        <f>IF(SUM(H10:H19)=0,"",ROUND(AVERAGE(H10:H19),0))</f>
        <v>2</v>
      </c>
      <c r="I9" s="24">
        <f t="shared" ref="I9:J9" si="2">IF(SUM(I10:I19)=0,"",ROUND(AVERAGE(I10:I19),0))</f>
        <v>3</v>
      </c>
      <c r="J9" s="24">
        <f t="shared" si="2"/>
        <v>2</v>
      </c>
      <c r="K9" s="24" t="str">
        <f t="shared" ref="K9:S9" si="3">IF(SUM(K10:K19)=0,"",ROUND(AVERAGE(K10:K19),0))</f>
        <v/>
      </c>
      <c r="L9" s="24" t="str">
        <f t="shared" si="3"/>
        <v/>
      </c>
      <c r="M9" s="24" t="str">
        <f t="shared" si="3"/>
        <v/>
      </c>
      <c r="N9" s="24" t="str">
        <f t="shared" si="3"/>
        <v/>
      </c>
      <c r="O9" s="24" t="str">
        <f t="shared" si="3"/>
        <v/>
      </c>
      <c r="P9" s="24" t="str">
        <f t="shared" si="3"/>
        <v/>
      </c>
      <c r="Q9" s="24" t="str">
        <f t="shared" si="3"/>
        <v/>
      </c>
      <c r="R9" s="24" t="str">
        <f t="shared" si="3"/>
        <v/>
      </c>
      <c r="S9" s="24" t="str">
        <f t="shared" si="3"/>
        <v/>
      </c>
    </row>
    <row r="10" spans="1:21" ht="30" customHeight="1" outlineLevel="1" x14ac:dyDescent="0.2">
      <c r="B10" s="19" t="s">
        <v>265</v>
      </c>
      <c r="C10" s="20" t="s">
        <v>88</v>
      </c>
      <c r="D10" s="21" t="s">
        <v>84</v>
      </c>
      <c r="E10" s="21" t="s">
        <v>85</v>
      </c>
      <c r="F10" s="21" t="s">
        <v>86</v>
      </c>
      <c r="G10" s="21" t="s">
        <v>87</v>
      </c>
      <c r="H10" s="40">
        <v>3</v>
      </c>
      <c r="I10" s="40">
        <v>2</v>
      </c>
      <c r="J10" s="40">
        <v>1</v>
      </c>
      <c r="K10" s="40"/>
      <c r="L10" s="40"/>
      <c r="M10" s="40"/>
      <c r="N10" s="40"/>
      <c r="O10" s="40"/>
      <c r="P10" s="40"/>
      <c r="Q10" s="40"/>
      <c r="R10" s="40"/>
      <c r="S10" s="40"/>
      <c r="T10" s="62"/>
    </row>
    <row r="11" spans="1:21" ht="38.25" outlineLevel="1" x14ac:dyDescent="0.2">
      <c r="B11" s="19" t="s">
        <v>266</v>
      </c>
      <c r="C11" s="20" t="s">
        <v>91</v>
      </c>
      <c r="D11" s="21" t="s">
        <v>93</v>
      </c>
      <c r="E11" s="21" t="s">
        <v>92</v>
      </c>
      <c r="F11" s="21" t="s">
        <v>94</v>
      </c>
      <c r="G11" s="21" t="s">
        <v>95</v>
      </c>
      <c r="H11" s="40">
        <v>2</v>
      </c>
      <c r="I11" s="40">
        <v>2</v>
      </c>
      <c r="J11" s="40">
        <v>2</v>
      </c>
      <c r="K11" s="40"/>
      <c r="L11" s="40"/>
      <c r="M11" s="40"/>
      <c r="N11" s="40"/>
      <c r="O11" s="40"/>
      <c r="P11" s="40"/>
      <c r="Q11" s="40"/>
      <c r="R11" s="40"/>
      <c r="S11" s="40"/>
      <c r="T11" s="62"/>
    </row>
    <row r="12" spans="1:21" ht="36" outlineLevel="1" x14ac:dyDescent="0.2">
      <c r="B12" s="19" t="s">
        <v>274</v>
      </c>
      <c r="C12" s="20" t="s">
        <v>96</v>
      </c>
      <c r="D12" s="21" t="s">
        <v>97</v>
      </c>
      <c r="E12" s="21" t="s">
        <v>98</v>
      </c>
      <c r="F12" s="21" t="s">
        <v>99</v>
      </c>
      <c r="G12" s="21" t="s">
        <v>100</v>
      </c>
      <c r="H12" s="40">
        <v>2</v>
      </c>
      <c r="I12" s="40">
        <v>3</v>
      </c>
      <c r="J12" s="40">
        <v>1</v>
      </c>
      <c r="K12" s="40"/>
      <c r="L12" s="40"/>
      <c r="M12" s="40"/>
      <c r="N12" s="40"/>
      <c r="O12" s="40"/>
      <c r="P12" s="40"/>
      <c r="Q12" s="40"/>
      <c r="R12" s="40"/>
      <c r="S12" s="40"/>
      <c r="T12" s="62"/>
    </row>
    <row r="13" spans="1:21" ht="36" customHeight="1" outlineLevel="1" x14ac:dyDescent="0.2">
      <c r="B13" s="19" t="s">
        <v>267</v>
      </c>
      <c r="C13" s="20" t="s">
        <v>101</v>
      </c>
      <c r="D13" s="21" t="s">
        <v>105</v>
      </c>
      <c r="E13" s="21" t="s">
        <v>103</v>
      </c>
      <c r="F13" s="21" t="s">
        <v>102</v>
      </c>
      <c r="G13" s="21" t="s">
        <v>104</v>
      </c>
      <c r="H13" s="40">
        <v>2</v>
      </c>
      <c r="I13" s="40">
        <v>3</v>
      </c>
      <c r="J13" s="40">
        <v>3</v>
      </c>
      <c r="K13" s="40"/>
      <c r="L13" s="40"/>
      <c r="M13" s="40"/>
      <c r="N13" s="40"/>
      <c r="O13" s="40"/>
      <c r="P13" s="40"/>
      <c r="Q13" s="40"/>
      <c r="R13" s="40"/>
      <c r="S13" s="40"/>
      <c r="T13" s="62"/>
    </row>
    <row r="14" spans="1:21" ht="30" customHeight="1" outlineLevel="1" x14ac:dyDescent="0.2">
      <c r="B14" s="19" t="s">
        <v>268</v>
      </c>
      <c r="C14" s="20" t="s">
        <v>106</v>
      </c>
      <c r="D14" s="21" t="s">
        <v>84</v>
      </c>
      <c r="E14" s="21" t="s">
        <v>85</v>
      </c>
      <c r="F14" s="21" t="s">
        <v>86</v>
      </c>
      <c r="G14" s="21" t="s">
        <v>87</v>
      </c>
      <c r="H14" s="40">
        <v>2</v>
      </c>
      <c r="I14" s="40">
        <v>3</v>
      </c>
      <c r="J14" s="40">
        <v>1</v>
      </c>
      <c r="K14" s="40"/>
      <c r="L14" s="40"/>
      <c r="M14" s="40"/>
      <c r="N14" s="40"/>
      <c r="O14" s="40"/>
      <c r="P14" s="40"/>
      <c r="Q14" s="40"/>
      <c r="R14" s="40"/>
      <c r="S14" s="40"/>
      <c r="T14" s="62"/>
    </row>
    <row r="15" spans="1:21" ht="36" customHeight="1" outlineLevel="1" x14ac:dyDescent="0.2">
      <c r="B15" s="19" t="s">
        <v>269</v>
      </c>
      <c r="C15" s="20" t="s">
        <v>107</v>
      </c>
      <c r="D15" s="21" t="s">
        <v>105</v>
      </c>
      <c r="E15" s="21" t="s">
        <v>103</v>
      </c>
      <c r="F15" s="21" t="s">
        <v>102</v>
      </c>
      <c r="G15" s="21" t="s">
        <v>104</v>
      </c>
      <c r="H15" s="40">
        <v>2</v>
      </c>
      <c r="I15" s="40">
        <v>2</v>
      </c>
      <c r="J15" s="40">
        <v>2</v>
      </c>
      <c r="K15" s="40"/>
      <c r="L15" s="40"/>
      <c r="M15" s="40"/>
      <c r="N15" s="40"/>
      <c r="O15" s="40"/>
      <c r="P15" s="40"/>
      <c r="Q15" s="40"/>
      <c r="R15" s="40"/>
      <c r="S15" s="40"/>
      <c r="T15" s="62"/>
    </row>
    <row r="16" spans="1:21" ht="30" customHeight="1" outlineLevel="1" x14ac:dyDescent="0.2">
      <c r="B16" s="19" t="s">
        <v>270</v>
      </c>
      <c r="C16" s="20" t="s">
        <v>108</v>
      </c>
      <c r="D16" s="21" t="s">
        <v>109</v>
      </c>
      <c r="E16" s="21" t="s">
        <v>110</v>
      </c>
      <c r="F16" s="21" t="s">
        <v>111</v>
      </c>
      <c r="G16" s="21" t="s">
        <v>112</v>
      </c>
      <c r="H16" s="40">
        <v>2</v>
      </c>
      <c r="I16" s="40">
        <v>3</v>
      </c>
      <c r="J16" s="40">
        <v>2</v>
      </c>
      <c r="K16" s="40"/>
      <c r="L16" s="40"/>
      <c r="M16" s="40"/>
      <c r="N16" s="40"/>
      <c r="O16" s="40"/>
      <c r="P16" s="40"/>
      <c r="Q16" s="40"/>
      <c r="R16" s="40"/>
      <c r="S16" s="40"/>
      <c r="T16" s="62"/>
    </row>
    <row r="17" spans="2:20" ht="30" customHeight="1" outlineLevel="1" x14ac:dyDescent="0.2">
      <c r="B17" s="19" t="s">
        <v>271</v>
      </c>
      <c r="C17" s="20" t="s">
        <v>113</v>
      </c>
      <c r="D17" s="21" t="s">
        <v>114</v>
      </c>
      <c r="E17" s="21" t="s">
        <v>115</v>
      </c>
      <c r="F17" s="21" t="s">
        <v>116</v>
      </c>
      <c r="G17" s="21" t="s">
        <v>117</v>
      </c>
      <c r="H17" s="40"/>
      <c r="I17" s="40"/>
      <c r="J17" s="40"/>
      <c r="K17" s="40"/>
      <c r="L17" s="40"/>
      <c r="M17" s="40"/>
      <c r="N17" s="40"/>
      <c r="O17" s="40"/>
      <c r="P17" s="40"/>
      <c r="Q17" s="40"/>
      <c r="R17" s="40"/>
      <c r="S17" s="40"/>
      <c r="T17" s="62"/>
    </row>
    <row r="18" spans="2:20" ht="36" customHeight="1" outlineLevel="1" x14ac:dyDescent="0.2">
      <c r="B18" s="19" t="s">
        <v>272</v>
      </c>
      <c r="C18" s="20" t="s">
        <v>118</v>
      </c>
      <c r="D18" s="21" t="s">
        <v>119</v>
      </c>
      <c r="E18" s="21" t="s">
        <v>120</v>
      </c>
      <c r="F18" s="21" t="s">
        <v>121</v>
      </c>
      <c r="G18" s="21" t="s">
        <v>122</v>
      </c>
      <c r="H18" s="40">
        <v>2</v>
      </c>
      <c r="I18" s="40">
        <v>3</v>
      </c>
      <c r="J18" s="40">
        <v>3</v>
      </c>
      <c r="K18" s="40"/>
      <c r="L18" s="40"/>
      <c r="M18" s="40"/>
      <c r="N18" s="40"/>
      <c r="O18" s="40"/>
      <c r="P18" s="40"/>
      <c r="Q18" s="40"/>
      <c r="R18" s="40"/>
      <c r="S18" s="40"/>
      <c r="T18" s="62"/>
    </row>
    <row r="19" spans="2:20" ht="30" customHeight="1" outlineLevel="1" x14ac:dyDescent="0.2">
      <c r="B19" s="19" t="s">
        <v>273</v>
      </c>
      <c r="C19" s="20" t="s">
        <v>123</v>
      </c>
      <c r="D19" s="21" t="s">
        <v>124</v>
      </c>
      <c r="E19" s="21" t="s">
        <v>125</v>
      </c>
      <c r="F19" s="21" t="s">
        <v>126</v>
      </c>
      <c r="G19" s="21" t="s">
        <v>127</v>
      </c>
      <c r="H19" s="40">
        <v>3</v>
      </c>
      <c r="I19" s="40">
        <v>2</v>
      </c>
      <c r="J19" s="40">
        <v>3</v>
      </c>
      <c r="K19" s="40"/>
      <c r="L19" s="40"/>
      <c r="M19" s="40"/>
      <c r="N19" s="40"/>
      <c r="O19" s="40"/>
      <c r="P19" s="40"/>
      <c r="Q19" s="40"/>
      <c r="R19" s="40"/>
      <c r="S19" s="40"/>
      <c r="T19" s="62"/>
    </row>
    <row r="20" spans="2:20" x14ac:dyDescent="0.2">
      <c r="B20" s="13"/>
      <c r="C20" s="286" t="s">
        <v>263</v>
      </c>
      <c r="D20" s="287"/>
      <c r="E20" s="287"/>
      <c r="F20" s="287"/>
      <c r="G20" s="287"/>
      <c r="T20" s="13"/>
    </row>
    <row r="21" spans="2:20" x14ac:dyDescent="0.2">
      <c r="C21" s="18"/>
      <c r="D21" s="10"/>
      <c r="E21" s="10"/>
      <c r="F21" s="10"/>
      <c r="G21" s="10"/>
    </row>
    <row r="22" spans="2:20" ht="51" customHeight="1" x14ac:dyDescent="0.2">
      <c r="B22" s="22">
        <v>2</v>
      </c>
      <c r="C22" s="243" t="s">
        <v>70</v>
      </c>
      <c r="D22" s="243"/>
      <c r="E22" s="243"/>
      <c r="F22" s="243"/>
      <c r="G22" s="243"/>
      <c r="H22" s="40">
        <f>H23</f>
        <v>2.6666666666666665</v>
      </c>
      <c r="I22" s="40">
        <f>I23</f>
        <v>2</v>
      </c>
      <c r="J22" s="40">
        <f>J23</f>
        <v>2.6666666666666665</v>
      </c>
      <c r="K22" s="40" t="str">
        <f t="shared" ref="K22:S22" si="4">K23</f>
        <v/>
      </c>
      <c r="L22" s="40" t="str">
        <f t="shared" si="4"/>
        <v/>
      </c>
      <c r="M22" s="40" t="str">
        <f t="shared" si="4"/>
        <v/>
      </c>
      <c r="N22" s="40" t="str">
        <f t="shared" si="4"/>
        <v/>
      </c>
      <c r="O22" s="40" t="str">
        <f t="shared" si="4"/>
        <v/>
      </c>
      <c r="P22" s="40" t="str">
        <f t="shared" si="4"/>
        <v/>
      </c>
      <c r="Q22" s="40" t="str">
        <f t="shared" si="4"/>
        <v/>
      </c>
      <c r="R22" s="40" t="str">
        <f t="shared" si="4"/>
        <v/>
      </c>
      <c r="S22" s="40" t="str">
        <f t="shared" si="4"/>
        <v/>
      </c>
      <c r="T22" s="62"/>
    </row>
    <row r="23" spans="2:20" x14ac:dyDescent="0.2">
      <c r="B23" s="19"/>
      <c r="C23" s="244" t="s">
        <v>264</v>
      </c>
      <c r="D23" s="245"/>
      <c r="E23" s="245"/>
      <c r="F23" s="245"/>
      <c r="G23" s="246"/>
      <c r="H23" s="24">
        <f>IF(SUM(H24:H26)=0,"",AVERAGE(H24:H26))</f>
        <v>2.6666666666666665</v>
      </c>
      <c r="I23" s="24">
        <f t="shared" ref="I23:J23" si="5">IF(SUM(I24:I26)=0,"",AVERAGE(I24:I26))</f>
        <v>2</v>
      </c>
      <c r="J23" s="24">
        <f t="shared" si="5"/>
        <v>2.6666666666666665</v>
      </c>
      <c r="K23" s="24" t="str">
        <f t="shared" ref="K23:S23" si="6">IF(SUM(K24:K26)=0,"",AVERAGE(K24:K26))</f>
        <v/>
      </c>
      <c r="L23" s="24" t="str">
        <f t="shared" si="6"/>
        <v/>
      </c>
      <c r="M23" s="24" t="str">
        <f t="shared" si="6"/>
        <v/>
      </c>
      <c r="N23" s="24" t="str">
        <f t="shared" si="6"/>
        <v/>
      </c>
      <c r="O23" s="24" t="str">
        <f t="shared" si="6"/>
        <v/>
      </c>
      <c r="P23" s="24" t="str">
        <f t="shared" si="6"/>
        <v/>
      </c>
      <c r="Q23" s="24" t="str">
        <f t="shared" si="6"/>
        <v/>
      </c>
      <c r="R23" s="24" t="str">
        <f t="shared" si="6"/>
        <v/>
      </c>
      <c r="S23" s="24" t="str">
        <f t="shared" si="6"/>
        <v/>
      </c>
    </row>
    <row r="24" spans="2:20" ht="30" customHeight="1" outlineLevel="1" x14ac:dyDescent="0.2">
      <c r="B24" s="19" t="s">
        <v>265</v>
      </c>
      <c r="C24" s="20" t="s">
        <v>128</v>
      </c>
      <c r="D24" s="25" t="s">
        <v>3</v>
      </c>
      <c r="E24" s="25" t="s">
        <v>4</v>
      </c>
      <c r="F24" s="25" t="s">
        <v>5</v>
      </c>
      <c r="G24" s="25">
        <v>0.75</v>
      </c>
      <c r="H24" s="40">
        <v>3</v>
      </c>
      <c r="I24" s="40">
        <v>2</v>
      </c>
      <c r="J24" s="40">
        <v>3</v>
      </c>
      <c r="K24" s="40"/>
      <c r="L24" s="40"/>
      <c r="M24" s="40"/>
      <c r="N24" s="40"/>
      <c r="O24" s="40"/>
      <c r="P24" s="40"/>
      <c r="Q24" s="40"/>
      <c r="R24" s="40"/>
      <c r="S24" s="40"/>
      <c r="T24" s="62"/>
    </row>
    <row r="25" spans="2:20" ht="30" customHeight="1" outlineLevel="1" x14ac:dyDescent="0.2">
      <c r="B25" s="19" t="s">
        <v>266</v>
      </c>
      <c r="C25" s="20" t="s">
        <v>129</v>
      </c>
      <c r="D25" s="25" t="s">
        <v>130</v>
      </c>
      <c r="E25" s="25" t="s">
        <v>131</v>
      </c>
      <c r="F25" s="25" t="s">
        <v>132</v>
      </c>
      <c r="G25" s="25" t="s">
        <v>133</v>
      </c>
      <c r="H25" s="40">
        <v>3</v>
      </c>
      <c r="I25" s="40">
        <v>3</v>
      </c>
      <c r="J25" s="40">
        <v>2</v>
      </c>
      <c r="K25" s="40"/>
      <c r="L25" s="40"/>
      <c r="M25" s="40"/>
      <c r="N25" s="40"/>
      <c r="O25" s="40"/>
      <c r="P25" s="40"/>
      <c r="Q25" s="40"/>
      <c r="R25" s="40"/>
      <c r="S25" s="40"/>
      <c r="T25" s="62"/>
    </row>
    <row r="26" spans="2:20" ht="30" customHeight="1" outlineLevel="1" x14ac:dyDescent="0.2">
      <c r="B26" s="19" t="s">
        <v>274</v>
      </c>
      <c r="C26" s="20" t="s">
        <v>134</v>
      </c>
      <c r="D26" s="25" t="s">
        <v>135</v>
      </c>
      <c r="E26" s="25" t="s">
        <v>136</v>
      </c>
      <c r="F26" s="25" t="s">
        <v>137</v>
      </c>
      <c r="G26" s="25" t="s">
        <v>138</v>
      </c>
      <c r="H26" s="40">
        <v>2</v>
      </c>
      <c r="I26" s="40">
        <v>1</v>
      </c>
      <c r="J26" s="40">
        <v>3</v>
      </c>
      <c r="K26" s="40"/>
      <c r="L26" s="40"/>
      <c r="M26" s="40"/>
      <c r="N26" s="40"/>
      <c r="O26" s="40"/>
      <c r="P26" s="40"/>
      <c r="Q26" s="40"/>
      <c r="R26" s="40"/>
      <c r="S26" s="40"/>
      <c r="T26" s="62"/>
    </row>
    <row r="27" spans="2:20" x14ac:dyDescent="0.2">
      <c r="B27" s="13"/>
      <c r="C27" s="286" t="s">
        <v>263</v>
      </c>
      <c r="D27" s="287"/>
      <c r="E27" s="287"/>
      <c r="F27" s="287"/>
      <c r="G27" s="287"/>
      <c r="T27" s="13"/>
    </row>
    <row r="28" spans="2:20" x14ac:dyDescent="0.2">
      <c r="C28" s="18"/>
      <c r="D28" s="10"/>
      <c r="E28" s="10"/>
      <c r="F28" s="10"/>
      <c r="G28" s="10"/>
    </row>
    <row r="29" spans="2:20" ht="53.1" customHeight="1" x14ac:dyDescent="0.2">
      <c r="B29" s="22">
        <v>3</v>
      </c>
      <c r="C29" s="243" t="s">
        <v>71</v>
      </c>
      <c r="D29" s="243"/>
      <c r="E29" s="243"/>
      <c r="F29" s="243"/>
      <c r="G29" s="243"/>
      <c r="H29" s="40">
        <f>H30</f>
        <v>1.4285714285714286</v>
      </c>
      <c r="I29" s="40">
        <f>I30</f>
        <v>2.5714285714285716</v>
      </c>
      <c r="J29" s="40">
        <f>J30</f>
        <v>2.5714285714285716</v>
      </c>
      <c r="K29" s="40" t="str">
        <f t="shared" ref="K29:S29" si="7">K30</f>
        <v/>
      </c>
      <c r="L29" s="40" t="str">
        <f t="shared" si="7"/>
        <v/>
      </c>
      <c r="M29" s="40" t="str">
        <f t="shared" si="7"/>
        <v/>
      </c>
      <c r="N29" s="40" t="str">
        <f t="shared" si="7"/>
        <v/>
      </c>
      <c r="O29" s="40" t="str">
        <f t="shared" si="7"/>
        <v/>
      </c>
      <c r="P29" s="40" t="str">
        <f t="shared" si="7"/>
        <v/>
      </c>
      <c r="Q29" s="40" t="str">
        <f t="shared" si="7"/>
        <v/>
      </c>
      <c r="R29" s="40" t="str">
        <f t="shared" si="7"/>
        <v/>
      </c>
      <c r="S29" s="40" t="str">
        <f t="shared" si="7"/>
        <v/>
      </c>
      <c r="T29" s="62"/>
    </row>
    <row r="30" spans="2:20" x14ac:dyDescent="0.2">
      <c r="B30" s="19"/>
      <c r="C30" s="244" t="s">
        <v>264</v>
      </c>
      <c r="D30" s="245"/>
      <c r="E30" s="245"/>
      <c r="F30" s="245"/>
      <c r="G30" s="246"/>
      <c r="H30" s="24">
        <f>IF(SUM(H31:H39)=0,"",AVERAGE(H31:H39))</f>
        <v>1.4285714285714286</v>
      </c>
      <c r="I30" s="24">
        <f t="shared" ref="I30:J30" si="8">IF(SUM(I31:I39)=0,"",AVERAGE(I31:I39))</f>
        <v>2.5714285714285716</v>
      </c>
      <c r="J30" s="24">
        <f t="shared" si="8"/>
        <v>2.5714285714285716</v>
      </c>
      <c r="K30" s="24" t="str">
        <f t="shared" ref="K30:S30" si="9">IF(SUM(K31:K39)=0,"",AVERAGE(K31:K39))</f>
        <v/>
      </c>
      <c r="L30" s="24" t="str">
        <f t="shared" si="9"/>
        <v/>
      </c>
      <c r="M30" s="24" t="str">
        <f t="shared" si="9"/>
        <v/>
      </c>
      <c r="N30" s="24" t="str">
        <f t="shared" si="9"/>
        <v/>
      </c>
      <c r="O30" s="24" t="str">
        <f t="shared" si="9"/>
        <v/>
      </c>
      <c r="P30" s="24" t="str">
        <f t="shared" si="9"/>
        <v/>
      </c>
      <c r="Q30" s="24" t="str">
        <f t="shared" si="9"/>
        <v/>
      </c>
      <c r="R30" s="24" t="str">
        <f t="shared" si="9"/>
        <v/>
      </c>
      <c r="S30" s="24" t="str">
        <f t="shared" si="9"/>
        <v/>
      </c>
    </row>
    <row r="31" spans="2:20" ht="30" customHeight="1" outlineLevel="1" x14ac:dyDescent="0.2">
      <c r="B31" s="19" t="s">
        <v>265</v>
      </c>
      <c r="C31" s="26" t="s">
        <v>262</v>
      </c>
      <c r="D31" s="25" t="s">
        <v>257</v>
      </c>
      <c r="E31" s="25" t="s">
        <v>258</v>
      </c>
      <c r="F31" s="25" t="s">
        <v>259</v>
      </c>
      <c r="G31" s="25" t="s">
        <v>260</v>
      </c>
      <c r="H31" s="40">
        <v>1</v>
      </c>
      <c r="I31" s="40">
        <v>3</v>
      </c>
      <c r="J31" s="40">
        <v>2</v>
      </c>
      <c r="K31" s="40"/>
      <c r="L31" s="40"/>
      <c r="M31" s="40"/>
      <c r="N31" s="40"/>
      <c r="O31" s="40"/>
      <c r="P31" s="40"/>
      <c r="Q31" s="40"/>
      <c r="R31" s="40"/>
      <c r="S31" s="40"/>
      <c r="T31" s="62"/>
    </row>
    <row r="32" spans="2:20" ht="30" customHeight="1" outlineLevel="1" x14ac:dyDescent="0.2">
      <c r="B32" s="19" t="s">
        <v>266</v>
      </c>
      <c r="C32" s="20" t="s">
        <v>261</v>
      </c>
      <c r="D32" s="25" t="s">
        <v>257</v>
      </c>
      <c r="E32" s="25" t="s">
        <v>258</v>
      </c>
      <c r="F32" s="25" t="s">
        <v>259</v>
      </c>
      <c r="G32" s="25" t="s">
        <v>260</v>
      </c>
      <c r="H32" s="40">
        <v>2</v>
      </c>
      <c r="I32" s="40">
        <v>2</v>
      </c>
      <c r="J32" s="40">
        <v>3</v>
      </c>
      <c r="K32" s="40"/>
      <c r="L32" s="40"/>
      <c r="M32" s="40"/>
      <c r="N32" s="40"/>
      <c r="O32" s="40"/>
      <c r="P32" s="40"/>
      <c r="Q32" s="40"/>
      <c r="R32" s="40"/>
      <c r="S32" s="40"/>
      <c r="T32" s="62"/>
    </row>
    <row r="33" spans="2:20" ht="30" customHeight="1" outlineLevel="1" x14ac:dyDescent="0.2">
      <c r="B33" s="19" t="s">
        <v>274</v>
      </c>
      <c r="C33" s="20" t="s">
        <v>256</v>
      </c>
      <c r="D33" s="25" t="s">
        <v>257</v>
      </c>
      <c r="E33" s="25" t="s">
        <v>258</v>
      </c>
      <c r="F33" s="25" t="s">
        <v>259</v>
      </c>
      <c r="G33" s="25" t="s">
        <v>260</v>
      </c>
      <c r="H33" s="40">
        <v>1</v>
      </c>
      <c r="I33" s="40">
        <v>3</v>
      </c>
      <c r="J33" s="40">
        <v>4</v>
      </c>
      <c r="K33" s="40"/>
      <c r="L33" s="40"/>
      <c r="M33" s="40"/>
      <c r="N33" s="40"/>
      <c r="O33" s="40"/>
      <c r="P33" s="40"/>
      <c r="Q33" s="40"/>
      <c r="R33" s="40"/>
      <c r="S33" s="40"/>
      <c r="T33" s="62"/>
    </row>
    <row r="34" spans="2:20" ht="30" customHeight="1" outlineLevel="1" x14ac:dyDescent="0.2">
      <c r="B34" s="19" t="s">
        <v>267</v>
      </c>
      <c r="C34" s="20" t="s">
        <v>255</v>
      </c>
      <c r="D34" s="25">
        <v>1</v>
      </c>
      <c r="E34" s="25" t="s">
        <v>18</v>
      </c>
      <c r="F34" s="25" t="s">
        <v>19</v>
      </c>
      <c r="G34" s="25" t="s">
        <v>6</v>
      </c>
      <c r="H34" s="40">
        <v>2</v>
      </c>
      <c r="I34" s="40">
        <v>3</v>
      </c>
      <c r="J34" s="40">
        <v>1</v>
      </c>
      <c r="K34" s="40"/>
      <c r="L34" s="40"/>
      <c r="M34" s="40"/>
      <c r="N34" s="40"/>
      <c r="O34" s="40"/>
      <c r="P34" s="40"/>
      <c r="Q34" s="40"/>
      <c r="R34" s="40"/>
      <c r="S34" s="40"/>
      <c r="T34" s="62"/>
    </row>
    <row r="35" spans="2:20" ht="30" customHeight="1" outlineLevel="1" x14ac:dyDescent="0.2">
      <c r="B35" s="19" t="s">
        <v>268</v>
      </c>
      <c r="C35" s="20" t="s">
        <v>254</v>
      </c>
      <c r="D35" s="25" t="s">
        <v>20</v>
      </c>
      <c r="E35" s="25" t="s">
        <v>21</v>
      </c>
      <c r="F35" s="25" t="s">
        <v>22</v>
      </c>
      <c r="G35" s="25" t="s">
        <v>7</v>
      </c>
      <c r="H35" s="40"/>
      <c r="I35" s="40"/>
      <c r="J35" s="40"/>
      <c r="K35" s="40"/>
      <c r="L35" s="40"/>
      <c r="M35" s="40"/>
      <c r="N35" s="40"/>
      <c r="O35" s="40"/>
      <c r="P35" s="40"/>
      <c r="Q35" s="40"/>
      <c r="R35" s="40"/>
      <c r="S35" s="40"/>
      <c r="T35" s="62"/>
    </row>
    <row r="36" spans="2:20" ht="30" customHeight="1" outlineLevel="1" x14ac:dyDescent="0.2">
      <c r="B36" s="19" t="s">
        <v>269</v>
      </c>
      <c r="C36" s="20" t="s">
        <v>250</v>
      </c>
      <c r="D36" s="25" t="s">
        <v>247</v>
      </c>
      <c r="E36" s="25" t="s">
        <v>251</v>
      </c>
      <c r="F36" s="25" t="s">
        <v>252</v>
      </c>
      <c r="G36" s="25" t="s">
        <v>253</v>
      </c>
      <c r="H36" s="40">
        <v>1</v>
      </c>
      <c r="I36" s="40">
        <v>3</v>
      </c>
      <c r="J36" s="40">
        <v>3</v>
      </c>
      <c r="K36" s="40"/>
      <c r="L36" s="40"/>
      <c r="M36" s="40"/>
      <c r="N36" s="40"/>
      <c r="O36" s="40"/>
      <c r="P36" s="40"/>
      <c r="Q36" s="40"/>
      <c r="R36" s="40"/>
      <c r="S36" s="40"/>
      <c r="T36" s="62"/>
    </row>
    <row r="37" spans="2:20" ht="30" customHeight="1" outlineLevel="1" x14ac:dyDescent="0.2">
      <c r="B37" s="19" t="s">
        <v>270</v>
      </c>
      <c r="C37" s="20" t="s">
        <v>249</v>
      </c>
      <c r="D37" s="25">
        <v>0.9</v>
      </c>
      <c r="E37" s="25" t="s">
        <v>9</v>
      </c>
      <c r="F37" s="25" t="s">
        <v>8</v>
      </c>
      <c r="G37" s="25" t="s">
        <v>170</v>
      </c>
      <c r="H37" s="40">
        <v>2</v>
      </c>
      <c r="I37" s="40">
        <v>2</v>
      </c>
      <c r="J37" s="40">
        <v>2</v>
      </c>
      <c r="K37" s="40"/>
      <c r="L37" s="40"/>
      <c r="M37" s="40"/>
      <c r="N37" s="40"/>
      <c r="O37" s="40"/>
      <c r="P37" s="40"/>
      <c r="Q37" s="40"/>
      <c r="R37" s="40"/>
      <c r="S37" s="40"/>
      <c r="T37" s="62"/>
    </row>
    <row r="38" spans="2:20" ht="30" customHeight="1" outlineLevel="1" x14ac:dyDescent="0.2">
      <c r="B38" s="19" t="s">
        <v>271</v>
      </c>
      <c r="C38" s="20" t="s">
        <v>248</v>
      </c>
      <c r="D38" s="25" t="s">
        <v>109</v>
      </c>
      <c r="E38" s="25" t="s">
        <v>110</v>
      </c>
      <c r="F38" s="25" t="s">
        <v>111</v>
      </c>
      <c r="G38" s="25" t="s">
        <v>112</v>
      </c>
      <c r="H38" s="40">
        <v>1</v>
      </c>
      <c r="I38" s="40">
        <v>2</v>
      </c>
      <c r="J38" s="40">
        <v>3</v>
      </c>
      <c r="K38" s="40"/>
      <c r="L38" s="40"/>
      <c r="M38" s="40"/>
      <c r="N38" s="40"/>
      <c r="O38" s="40"/>
      <c r="P38" s="40"/>
      <c r="Q38" s="40"/>
      <c r="R38" s="40"/>
      <c r="S38" s="40"/>
      <c r="T38" s="62"/>
    </row>
    <row r="39" spans="2:20" ht="30" customHeight="1" outlineLevel="1" x14ac:dyDescent="0.2">
      <c r="B39" s="19" t="s">
        <v>272</v>
      </c>
      <c r="C39" s="20" t="s">
        <v>243</v>
      </c>
      <c r="D39" s="25" t="s">
        <v>244</v>
      </c>
      <c r="E39" s="25" t="s">
        <v>245</v>
      </c>
      <c r="F39" s="25" t="s">
        <v>246</v>
      </c>
      <c r="G39" s="25" t="s">
        <v>247</v>
      </c>
      <c r="H39" s="40"/>
      <c r="I39" s="40"/>
      <c r="J39" s="40"/>
      <c r="K39" s="40"/>
      <c r="L39" s="40"/>
      <c r="M39" s="40"/>
      <c r="N39" s="40"/>
      <c r="O39" s="40"/>
      <c r="P39" s="40"/>
      <c r="Q39" s="40"/>
      <c r="R39" s="40"/>
      <c r="S39" s="40"/>
      <c r="T39" s="62"/>
    </row>
    <row r="40" spans="2:20" x14ac:dyDescent="0.2">
      <c r="B40" s="13"/>
      <c r="C40" s="286" t="s">
        <v>263</v>
      </c>
      <c r="D40" s="287"/>
      <c r="E40" s="287"/>
      <c r="F40" s="287"/>
      <c r="G40" s="287"/>
      <c r="T40" s="13"/>
    </row>
    <row r="41" spans="2:20" x14ac:dyDescent="0.2">
      <c r="C41" s="18"/>
      <c r="D41" s="10"/>
      <c r="E41" s="10"/>
      <c r="F41" s="10"/>
      <c r="G41" s="10"/>
    </row>
    <row r="42" spans="2:20" ht="37.5" customHeight="1" x14ac:dyDescent="0.2">
      <c r="B42" s="22">
        <v>4</v>
      </c>
      <c r="C42" s="262" t="s">
        <v>69</v>
      </c>
      <c r="D42" s="263"/>
      <c r="E42" s="263"/>
      <c r="F42" s="263"/>
      <c r="G42" s="264"/>
      <c r="H42" s="40">
        <f>H43</f>
        <v>2</v>
      </c>
      <c r="I42" s="40">
        <f>I43</f>
        <v>2.2000000000000002</v>
      </c>
      <c r="J42" s="40">
        <f>J43</f>
        <v>2</v>
      </c>
      <c r="K42" s="40" t="str">
        <f t="shared" ref="K42:S42" si="10">K43</f>
        <v/>
      </c>
      <c r="L42" s="40" t="str">
        <f t="shared" si="10"/>
        <v/>
      </c>
      <c r="M42" s="40" t="str">
        <f t="shared" si="10"/>
        <v/>
      </c>
      <c r="N42" s="40" t="str">
        <f t="shared" si="10"/>
        <v/>
      </c>
      <c r="O42" s="40" t="str">
        <f t="shared" si="10"/>
        <v/>
      </c>
      <c r="P42" s="40" t="str">
        <f t="shared" si="10"/>
        <v/>
      </c>
      <c r="Q42" s="40" t="str">
        <f t="shared" si="10"/>
        <v/>
      </c>
      <c r="R42" s="40" t="str">
        <f t="shared" si="10"/>
        <v/>
      </c>
      <c r="S42" s="40" t="str">
        <f t="shared" si="10"/>
        <v/>
      </c>
      <c r="T42" s="62"/>
    </row>
    <row r="43" spans="2:20" x14ac:dyDescent="0.2">
      <c r="B43" s="19"/>
      <c r="C43" s="244" t="s">
        <v>264</v>
      </c>
      <c r="D43" s="245"/>
      <c r="E43" s="245"/>
      <c r="F43" s="245"/>
      <c r="G43" s="246"/>
      <c r="H43" s="24">
        <f>IF(SUM(H44:H50)=0,"",AVERAGE(H44:H50))</f>
        <v>2</v>
      </c>
      <c r="I43" s="24">
        <f t="shared" ref="I43:J43" si="11">IF(SUM(I44:I50)=0,"",AVERAGE(I44:I50))</f>
        <v>2.2000000000000002</v>
      </c>
      <c r="J43" s="24">
        <f t="shared" si="11"/>
        <v>2</v>
      </c>
      <c r="K43" s="24" t="str">
        <f t="shared" ref="K43:S43" si="12">IF(SUM(K44:K50)=0,"",AVERAGE(K44:K50))</f>
        <v/>
      </c>
      <c r="L43" s="24" t="str">
        <f t="shared" si="12"/>
        <v/>
      </c>
      <c r="M43" s="24" t="str">
        <f t="shared" si="12"/>
        <v/>
      </c>
      <c r="N43" s="24" t="str">
        <f t="shared" si="12"/>
        <v/>
      </c>
      <c r="O43" s="24" t="str">
        <f t="shared" si="12"/>
        <v/>
      </c>
      <c r="P43" s="24" t="str">
        <f t="shared" si="12"/>
        <v/>
      </c>
      <c r="Q43" s="24" t="str">
        <f t="shared" si="12"/>
        <v/>
      </c>
      <c r="R43" s="24" t="str">
        <f t="shared" si="12"/>
        <v/>
      </c>
      <c r="S43" s="24" t="str">
        <f t="shared" si="12"/>
        <v/>
      </c>
    </row>
    <row r="44" spans="2:20" ht="30" customHeight="1" outlineLevel="1" x14ac:dyDescent="0.2">
      <c r="B44" s="19" t="s">
        <v>265</v>
      </c>
      <c r="C44" s="20" t="s">
        <v>242</v>
      </c>
      <c r="D44" s="25" t="s">
        <v>10</v>
      </c>
      <c r="E44" s="25" t="s">
        <v>9</v>
      </c>
      <c r="F44" s="25" t="s">
        <v>8</v>
      </c>
      <c r="G44" s="25" t="s">
        <v>11</v>
      </c>
      <c r="H44" s="40">
        <v>1</v>
      </c>
      <c r="I44" s="40">
        <v>2</v>
      </c>
      <c r="J44" s="40">
        <v>1</v>
      </c>
      <c r="K44" s="40"/>
      <c r="L44" s="40"/>
      <c r="M44" s="40"/>
      <c r="N44" s="40"/>
      <c r="O44" s="40"/>
      <c r="P44" s="40"/>
      <c r="Q44" s="40"/>
      <c r="R44" s="40"/>
      <c r="S44" s="40"/>
      <c r="T44" s="62"/>
    </row>
    <row r="45" spans="2:20" ht="30" customHeight="1" outlineLevel="1" x14ac:dyDescent="0.2">
      <c r="B45" s="19" t="s">
        <v>266</v>
      </c>
      <c r="C45" s="20" t="s">
        <v>348</v>
      </c>
      <c r="D45" s="25" t="s">
        <v>10</v>
      </c>
      <c r="E45" s="25" t="s">
        <v>9</v>
      </c>
      <c r="F45" s="25" t="s">
        <v>8</v>
      </c>
      <c r="G45" s="25" t="s">
        <v>11</v>
      </c>
      <c r="H45" s="40"/>
      <c r="I45" s="40"/>
      <c r="J45" s="40"/>
      <c r="K45" s="40"/>
      <c r="L45" s="40"/>
      <c r="M45" s="40"/>
      <c r="N45" s="40"/>
      <c r="O45" s="40"/>
      <c r="P45" s="40"/>
      <c r="Q45" s="40"/>
      <c r="R45" s="40"/>
      <c r="S45" s="40"/>
      <c r="T45" s="62"/>
    </row>
    <row r="46" spans="2:20" ht="30" customHeight="1" outlineLevel="1" x14ac:dyDescent="0.2">
      <c r="B46" s="19" t="s">
        <v>274</v>
      </c>
      <c r="C46" s="20" t="s">
        <v>240</v>
      </c>
      <c r="D46" s="25" t="s">
        <v>12</v>
      </c>
      <c r="E46" s="25" t="s">
        <v>13</v>
      </c>
      <c r="F46" s="25" t="s">
        <v>8</v>
      </c>
      <c r="G46" s="25" t="s">
        <v>14</v>
      </c>
      <c r="H46" s="40">
        <v>2</v>
      </c>
      <c r="I46" s="40">
        <v>3</v>
      </c>
      <c r="J46" s="40">
        <v>2</v>
      </c>
      <c r="K46" s="40"/>
      <c r="L46" s="40"/>
      <c r="M46" s="40"/>
      <c r="N46" s="40"/>
      <c r="O46" s="40"/>
      <c r="P46" s="40"/>
      <c r="Q46" s="40"/>
      <c r="R46" s="40"/>
      <c r="S46" s="40"/>
      <c r="T46" s="62"/>
    </row>
    <row r="47" spans="2:20" ht="30" customHeight="1" outlineLevel="1" x14ac:dyDescent="0.2">
      <c r="B47" s="19" t="s">
        <v>267</v>
      </c>
      <c r="C47" s="20" t="s">
        <v>239</v>
      </c>
      <c r="D47" s="25" t="s">
        <v>12</v>
      </c>
      <c r="E47" s="25" t="s">
        <v>13</v>
      </c>
      <c r="F47" s="25" t="s">
        <v>8</v>
      </c>
      <c r="G47" s="25" t="s">
        <v>14</v>
      </c>
      <c r="H47" s="40">
        <v>2</v>
      </c>
      <c r="I47" s="40">
        <v>1</v>
      </c>
      <c r="J47" s="40">
        <v>2</v>
      </c>
      <c r="K47" s="40"/>
      <c r="L47" s="40"/>
      <c r="M47" s="40"/>
      <c r="N47" s="40"/>
      <c r="O47" s="40"/>
      <c r="P47" s="40"/>
      <c r="Q47" s="40"/>
      <c r="R47" s="40"/>
      <c r="S47" s="40"/>
      <c r="T47" s="62"/>
    </row>
    <row r="48" spans="2:20" ht="30" customHeight="1" outlineLevel="1" x14ac:dyDescent="0.2">
      <c r="B48" s="19" t="s">
        <v>268</v>
      </c>
      <c r="C48" s="20" t="s">
        <v>238</v>
      </c>
      <c r="D48" s="25" t="s">
        <v>10</v>
      </c>
      <c r="E48" s="25" t="s">
        <v>9</v>
      </c>
      <c r="F48" s="25" t="s">
        <v>8</v>
      </c>
      <c r="G48" s="25" t="s">
        <v>11</v>
      </c>
      <c r="H48" s="40">
        <v>1</v>
      </c>
      <c r="I48" s="40">
        <v>2</v>
      </c>
      <c r="J48" s="40">
        <v>3</v>
      </c>
      <c r="K48" s="40"/>
      <c r="L48" s="40"/>
      <c r="M48" s="40"/>
      <c r="N48" s="40"/>
      <c r="O48" s="40"/>
      <c r="P48" s="40"/>
      <c r="Q48" s="40"/>
      <c r="R48" s="40"/>
      <c r="S48" s="40"/>
      <c r="T48" s="62"/>
    </row>
    <row r="49" spans="2:21" ht="30" customHeight="1" outlineLevel="1" x14ac:dyDescent="0.2">
      <c r="B49" s="19" t="s">
        <v>269</v>
      </c>
      <c r="C49" s="20" t="s">
        <v>236</v>
      </c>
      <c r="D49" s="25" t="s">
        <v>12</v>
      </c>
      <c r="E49" s="25" t="s">
        <v>13</v>
      </c>
      <c r="F49" s="25" t="s">
        <v>8</v>
      </c>
      <c r="G49" s="25" t="s">
        <v>14</v>
      </c>
      <c r="H49" s="40">
        <v>4</v>
      </c>
      <c r="I49" s="40">
        <v>3</v>
      </c>
      <c r="J49" s="40">
        <v>2</v>
      </c>
      <c r="K49" s="40"/>
      <c r="L49" s="40"/>
      <c r="M49" s="40"/>
      <c r="N49" s="40"/>
      <c r="O49" s="40"/>
      <c r="P49" s="40"/>
      <c r="Q49" s="40"/>
      <c r="R49" s="40"/>
      <c r="S49" s="40"/>
      <c r="T49" s="62"/>
    </row>
    <row r="50" spans="2:21" ht="30" customHeight="1" outlineLevel="1" x14ac:dyDescent="0.2">
      <c r="B50" s="19" t="s">
        <v>270</v>
      </c>
      <c r="C50" s="20" t="s">
        <v>237</v>
      </c>
      <c r="D50" s="25" t="s">
        <v>12</v>
      </c>
      <c r="E50" s="25" t="s">
        <v>13</v>
      </c>
      <c r="F50" s="25" t="s">
        <v>8</v>
      </c>
      <c r="G50" s="25" t="s">
        <v>14</v>
      </c>
      <c r="H50" s="40"/>
      <c r="I50" s="40"/>
      <c r="J50" s="40"/>
      <c r="K50" s="40"/>
      <c r="L50" s="40"/>
      <c r="M50" s="40"/>
      <c r="N50" s="40"/>
      <c r="O50" s="40"/>
      <c r="P50" s="40"/>
      <c r="Q50" s="40"/>
      <c r="R50" s="40"/>
      <c r="S50" s="40"/>
      <c r="T50" s="62"/>
    </row>
    <row r="51" spans="2:21" x14ac:dyDescent="0.2">
      <c r="B51" s="13"/>
      <c r="C51" s="286" t="s">
        <v>263</v>
      </c>
      <c r="D51" s="287"/>
      <c r="E51" s="287"/>
      <c r="F51" s="287"/>
      <c r="G51" s="287"/>
      <c r="T51" s="13"/>
    </row>
    <row r="52" spans="2:21" x14ac:dyDescent="0.2">
      <c r="C52" s="18"/>
      <c r="D52" s="10"/>
      <c r="E52" s="10"/>
      <c r="F52" s="10"/>
      <c r="G52" s="10"/>
    </row>
    <row r="53" spans="2:21" s="23" customFormat="1" ht="77.099999999999994" customHeight="1" x14ac:dyDescent="0.2">
      <c r="B53" s="22">
        <v>5</v>
      </c>
      <c r="C53" s="243" t="s">
        <v>72</v>
      </c>
      <c r="D53" s="243"/>
      <c r="E53" s="243"/>
      <c r="F53" s="243"/>
      <c r="G53" s="243"/>
      <c r="H53" s="40">
        <f>H54</f>
        <v>2.5</v>
      </c>
      <c r="I53" s="40">
        <f>I54</f>
        <v>2.6666666666666665</v>
      </c>
      <c r="J53" s="40">
        <f>J54</f>
        <v>2.8333333333333335</v>
      </c>
      <c r="K53" s="40" t="str">
        <f t="shared" ref="K53:S53" si="13">K54</f>
        <v/>
      </c>
      <c r="L53" s="40" t="str">
        <f t="shared" si="13"/>
        <v/>
      </c>
      <c r="M53" s="40" t="str">
        <f t="shared" si="13"/>
        <v/>
      </c>
      <c r="N53" s="40" t="str">
        <f t="shared" si="13"/>
        <v/>
      </c>
      <c r="O53" s="40" t="str">
        <f t="shared" si="13"/>
        <v/>
      </c>
      <c r="P53" s="40" t="str">
        <f t="shared" si="13"/>
        <v/>
      </c>
      <c r="Q53" s="40" t="str">
        <f t="shared" si="13"/>
        <v/>
      </c>
      <c r="R53" s="40" t="str">
        <f t="shared" si="13"/>
        <v/>
      </c>
      <c r="S53" s="40" t="str">
        <f t="shared" si="13"/>
        <v/>
      </c>
      <c r="T53" s="62"/>
      <c r="U53" s="214"/>
    </row>
    <row r="54" spans="2:21" x14ac:dyDescent="0.2">
      <c r="B54" s="19"/>
      <c r="C54" s="244" t="s">
        <v>264</v>
      </c>
      <c r="D54" s="245"/>
      <c r="E54" s="245"/>
      <c r="F54" s="245"/>
      <c r="G54" s="246"/>
      <c r="H54" s="24">
        <f>IF(SUM(H55:H62)=0,"",AVERAGE(H55:H62))</f>
        <v>2.5</v>
      </c>
      <c r="I54" s="24">
        <f t="shared" ref="I54:J54" si="14">IF(SUM(I55:I62)=0,"",AVERAGE(I55:I62))</f>
        <v>2.6666666666666665</v>
      </c>
      <c r="J54" s="24">
        <f t="shared" si="14"/>
        <v>2.8333333333333335</v>
      </c>
      <c r="K54" s="24" t="str">
        <f t="shared" ref="K54:S54" si="15">IF(SUM(K55:K62)=0,"",AVERAGE(K55:K62))</f>
        <v/>
      </c>
      <c r="L54" s="24" t="str">
        <f t="shared" si="15"/>
        <v/>
      </c>
      <c r="M54" s="24" t="str">
        <f t="shared" si="15"/>
        <v/>
      </c>
      <c r="N54" s="24" t="str">
        <f t="shared" si="15"/>
        <v/>
      </c>
      <c r="O54" s="24" t="str">
        <f t="shared" si="15"/>
        <v/>
      </c>
      <c r="P54" s="24" t="str">
        <f t="shared" si="15"/>
        <v/>
      </c>
      <c r="Q54" s="24" t="str">
        <f t="shared" si="15"/>
        <v/>
      </c>
      <c r="R54" s="24" t="str">
        <f t="shared" si="15"/>
        <v/>
      </c>
      <c r="S54" s="24" t="str">
        <f t="shared" si="15"/>
        <v/>
      </c>
    </row>
    <row r="55" spans="2:21" ht="30" customHeight="1" outlineLevel="1" x14ac:dyDescent="0.2">
      <c r="B55" s="19" t="s">
        <v>265</v>
      </c>
      <c r="C55" s="20" t="s">
        <v>235</v>
      </c>
      <c r="D55" s="25" t="s">
        <v>20</v>
      </c>
      <c r="E55" s="25" t="s">
        <v>21</v>
      </c>
      <c r="F55" s="25" t="s">
        <v>22</v>
      </c>
      <c r="G55" s="25" t="s">
        <v>7</v>
      </c>
      <c r="H55" s="40">
        <v>1</v>
      </c>
      <c r="I55" s="40">
        <v>1</v>
      </c>
      <c r="J55" s="40">
        <v>2</v>
      </c>
      <c r="K55" s="40"/>
      <c r="L55" s="40"/>
      <c r="M55" s="40"/>
      <c r="N55" s="40"/>
      <c r="O55" s="40"/>
      <c r="P55" s="40"/>
      <c r="Q55" s="40"/>
      <c r="R55" s="40"/>
      <c r="S55" s="40"/>
      <c r="T55" s="62"/>
    </row>
    <row r="56" spans="2:21" ht="30" customHeight="1" outlineLevel="1" x14ac:dyDescent="0.2">
      <c r="B56" s="19" t="s">
        <v>266</v>
      </c>
      <c r="C56" s="20" t="s">
        <v>234</v>
      </c>
      <c r="D56" s="25" t="s">
        <v>20</v>
      </c>
      <c r="E56" s="25" t="s">
        <v>21</v>
      </c>
      <c r="F56" s="25" t="s">
        <v>22</v>
      </c>
      <c r="G56" s="25" t="s">
        <v>7</v>
      </c>
      <c r="K56" s="40"/>
      <c r="L56" s="40"/>
      <c r="M56" s="40"/>
      <c r="N56" s="40"/>
      <c r="O56" s="40"/>
      <c r="P56" s="40"/>
      <c r="Q56" s="40"/>
      <c r="R56" s="40"/>
      <c r="S56" s="40"/>
      <c r="T56" s="62"/>
    </row>
    <row r="57" spans="2:21" ht="30" customHeight="1" outlineLevel="1" x14ac:dyDescent="0.2">
      <c r="B57" s="19" t="s">
        <v>274</v>
      </c>
      <c r="C57" s="20" t="s">
        <v>233</v>
      </c>
      <c r="D57" s="25" t="s">
        <v>232</v>
      </c>
      <c r="E57" s="25" t="s">
        <v>229</v>
      </c>
      <c r="F57" s="25" t="s">
        <v>230</v>
      </c>
      <c r="G57" s="25" t="s">
        <v>231</v>
      </c>
      <c r="H57" s="40">
        <v>3</v>
      </c>
      <c r="I57" s="40">
        <v>3</v>
      </c>
      <c r="J57" s="40">
        <v>3</v>
      </c>
      <c r="K57" s="40"/>
      <c r="L57" s="40"/>
      <c r="M57" s="40"/>
      <c r="N57" s="40"/>
      <c r="O57" s="40"/>
      <c r="P57" s="40"/>
      <c r="Q57" s="40"/>
      <c r="R57" s="40"/>
      <c r="S57" s="40"/>
      <c r="T57" s="62"/>
    </row>
    <row r="58" spans="2:21" ht="30" customHeight="1" outlineLevel="1" x14ac:dyDescent="0.2">
      <c r="B58" s="19" t="s">
        <v>267</v>
      </c>
      <c r="C58" s="20" t="s">
        <v>228</v>
      </c>
      <c r="D58" s="25" t="s">
        <v>224</v>
      </c>
      <c r="E58" s="25" t="s">
        <v>225</v>
      </c>
      <c r="F58" s="25" t="s">
        <v>226</v>
      </c>
      <c r="G58" s="25" t="s">
        <v>227</v>
      </c>
      <c r="H58" s="40">
        <v>4</v>
      </c>
      <c r="I58" s="40">
        <v>3</v>
      </c>
      <c r="J58" s="40">
        <v>4</v>
      </c>
      <c r="K58" s="40"/>
      <c r="L58" s="40"/>
      <c r="M58" s="40"/>
      <c r="N58" s="40"/>
      <c r="O58" s="40"/>
      <c r="P58" s="40"/>
      <c r="Q58" s="40"/>
      <c r="R58" s="40"/>
      <c r="S58" s="40"/>
      <c r="T58" s="62"/>
    </row>
    <row r="59" spans="2:21" ht="30" customHeight="1" outlineLevel="1" x14ac:dyDescent="0.2">
      <c r="B59" s="19" t="s">
        <v>268</v>
      </c>
      <c r="C59" s="20" t="s">
        <v>219</v>
      </c>
      <c r="D59" s="25" t="s">
        <v>220</v>
      </c>
      <c r="E59" s="25" t="s">
        <v>221</v>
      </c>
      <c r="F59" s="25" t="s">
        <v>222</v>
      </c>
      <c r="G59" s="25" t="s">
        <v>223</v>
      </c>
      <c r="H59" s="40"/>
      <c r="I59" s="40"/>
      <c r="J59" s="40"/>
      <c r="K59" s="40"/>
      <c r="L59" s="40"/>
      <c r="M59" s="40"/>
      <c r="N59" s="40"/>
      <c r="O59" s="40"/>
      <c r="P59" s="40"/>
      <c r="Q59" s="40"/>
      <c r="R59" s="40"/>
      <c r="S59" s="40"/>
      <c r="T59" s="62"/>
    </row>
    <row r="60" spans="2:21" ht="30" customHeight="1" outlineLevel="1" x14ac:dyDescent="0.2">
      <c r="B60" s="19" t="s">
        <v>269</v>
      </c>
      <c r="C60" s="20" t="s">
        <v>214</v>
      </c>
      <c r="D60" s="25" t="s">
        <v>215</v>
      </c>
      <c r="E60" s="25" t="s">
        <v>216</v>
      </c>
      <c r="F60" s="25" t="s">
        <v>217</v>
      </c>
      <c r="G60" s="25" t="s">
        <v>218</v>
      </c>
      <c r="H60" s="40">
        <v>2</v>
      </c>
      <c r="I60" s="40">
        <v>3</v>
      </c>
      <c r="J60" s="40">
        <v>2</v>
      </c>
      <c r="K60" s="40"/>
      <c r="L60" s="40"/>
      <c r="M60" s="40"/>
      <c r="N60" s="40"/>
      <c r="O60" s="40"/>
      <c r="P60" s="40"/>
      <c r="Q60" s="40"/>
      <c r="R60" s="40"/>
      <c r="S60" s="40"/>
      <c r="T60" s="62"/>
    </row>
    <row r="61" spans="2:21" ht="30" customHeight="1" outlineLevel="1" x14ac:dyDescent="0.2">
      <c r="B61" s="19" t="s">
        <v>270</v>
      </c>
      <c r="C61" s="20" t="s">
        <v>209</v>
      </c>
      <c r="D61" s="25" t="s">
        <v>210</v>
      </c>
      <c r="E61" s="25" t="s">
        <v>213</v>
      </c>
      <c r="F61" s="25" t="s">
        <v>211</v>
      </c>
      <c r="G61" s="25" t="s">
        <v>212</v>
      </c>
      <c r="H61" s="40">
        <v>3</v>
      </c>
      <c r="I61" s="40">
        <v>3</v>
      </c>
      <c r="J61" s="40">
        <v>3</v>
      </c>
      <c r="K61" s="40"/>
      <c r="L61" s="40"/>
      <c r="M61" s="40"/>
      <c r="N61" s="40"/>
      <c r="O61" s="40"/>
      <c r="P61" s="40"/>
      <c r="Q61" s="40"/>
      <c r="R61" s="40"/>
      <c r="S61" s="40"/>
      <c r="T61" s="62"/>
    </row>
    <row r="62" spans="2:21" ht="30" customHeight="1" outlineLevel="1" x14ac:dyDescent="0.2">
      <c r="B62" s="19" t="s">
        <v>271</v>
      </c>
      <c r="C62" s="20" t="s">
        <v>205</v>
      </c>
      <c r="D62" s="25" t="s">
        <v>206</v>
      </c>
      <c r="E62" s="25" t="s">
        <v>184</v>
      </c>
      <c r="F62" s="25" t="s">
        <v>207</v>
      </c>
      <c r="G62" s="25" t="s">
        <v>208</v>
      </c>
      <c r="H62" s="40">
        <v>2</v>
      </c>
      <c r="I62" s="40">
        <v>3</v>
      </c>
      <c r="J62" s="40">
        <v>3</v>
      </c>
      <c r="K62" s="40"/>
      <c r="L62" s="40"/>
      <c r="M62" s="40"/>
      <c r="N62" s="40"/>
      <c r="O62" s="40"/>
      <c r="P62" s="40"/>
      <c r="Q62" s="40"/>
      <c r="R62" s="40"/>
      <c r="S62" s="40"/>
      <c r="T62" s="62"/>
    </row>
    <row r="63" spans="2:21" x14ac:dyDescent="0.2">
      <c r="B63" s="13"/>
      <c r="C63" s="286" t="s">
        <v>263</v>
      </c>
      <c r="D63" s="287"/>
      <c r="E63" s="287"/>
      <c r="F63" s="287"/>
      <c r="G63" s="287"/>
      <c r="T63" s="13"/>
    </row>
    <row r="64" spans="2:21" x14ac:dyDescent="0.2">
      <c r="C64" s="18"/>
      <c r="D64" s="10"/>
      <c r="E64" s="10"/>
      <c r="F64" s="10"/>
      <c r="G64" s="10"/>
    </row>
    <row r="65" spans="2:20" ht="48.75" customHeight="1" x14ac:dyDescent="0.2">
      <c r="B65" s="22">
        <v>6</v>
      </c>
      <c r="C65" s="243" t="s">
        <v>276</v>
      </c>
      <c r="D65" s="243"/>
      <c r="E65" s="243"/>
      <c r="F65" s="243"/>
      <c r="G65" s="243"/>
      <c r="H65" s="40">
        <f>H66</f>
        <v>2</v>
      </c>
      <c r="I65" s="40">
        <f>I66</f>
        <v>3</v>
      </c>
      <c r="J65" s="40">
        <f>J66</f>
        <v>2</v>
      </c>
      <c r="K65" s="75" t="str">
        <f t="shared" ref="K65:S65" si="16">K66</f>
        <v/>
      </c>
      <c r="L65" s="75" t="str">
        <f t="shared" si="16"/>
        <v/>
      </c>
      <c r="M65" s="75" t="str">
        <f t="shared" si="16"/>
        <v/>
      </c>
      <c r="N65" s="75" t="str">
        <f t="shared" si="16"/>
        <v/>
      </c>
      <c r="O65" s="75" t="str">
        <f t="shared" si="16"/>
        <v/>
      </c>
      <c r="P65" s="75" t="str">
        <f t="shared" si="16"/>
        <v/>
      </c>
      <c r="Q65" s="75" t="str">
        <f t="shared" si="16"/>
        <v/>
      </c>
      <c r="R65" s="75" t="str">
        <f t="shared" si="16"/>
        <v/>
      </c>
      <c r="S65" s="75" t="str">
        <f t="shared" si="16"/>
        <v/>
      </c>
      <c r="T65" s="62"/>
    </row>
    <row r="66" spans="2:20" x14ac:dyDescent="0.2">
      <c r="B66" s="19"/>
      <c r="C66" s="244" t="s">
        <v>264</v>
      </c>
      <c r="D66" s="245"/>
      <c r="E66" s="245"/>
      <c r="F66" s="245"/>
      <c r="G66" s="246"/>
      <c r="H66" s="24">
        <f>IF(SUM(H67:H74)=0,"",AVERAGE(H67:H74))</f>
        <v>2</v>
      </c>
      <c r="I66" s="24">
        <f t="shared" ref="I66:J66" si="17">IF(SUM(I67:I74)=0,"",AVERAGE(I67:I74))</f>
        <v>3</v>
      </c>
      <c r="J66" s="24">
        <f t="shared" si="17"/>
        <v>2</v>
      </c>
      <c r="K66" s="24" t="str">
        <f t="shared" ref="K66:S66" si="18">IF(SUM(K67:K74)=0,"",AVERAGE(K67:K74))</f>
        <v/>
      </c>
      <c r="L66" s="24" t="str">
        <f t="shared" si="18"/>
        <v/>
      </c>
      <c r="M66" s="24" t="str">
        <f t="shared" si="18"/>
        <v/>
      </c>
      <c r="N66" s="24" t="str">
        <f t="shared" si="18"/>
        <v/>
      </c>
      <c r="O66" s="24" t="str">
        <f t="shared" si="18"/>
        <v/>
      </c>
      <c r="P66" s="24" t="str">
        <f t="shared" si="18"/>
        <v/>
      </c>
      <c r="Q66" s="24" t="str">
        <f t="shared" si="18"/>
        <v/>
      </c>
      <c r="R66" s="24" t="str">
        <f t="shared" si="18"/>
        <v/>
      </c>
      <c r="S66" s="24" t="str">
        <f t="shared" si="18"/>
        <v/>
      </c>
    </row>
    <row r="67" spans="2:20" ht="30" customHeight="1" outlineLevel="1" x14ac:dyDescent="0.2">
      <c r="B67" s="19" t="s">
        <v>265</v>
      </c>
      <c r="C67" s="20" t="s">
        <v>197</v>
      </c>
      <c r="D67" s="25" t="s">
        <v>194</v>
      </c>
      <c r="E67" s="25" t="s">
        <v>195</v>
      </c>
      <c r="F67" s="25" t="s">
        <v>131</v>
      </c>
      <c r="G67" s="25" t="s">
        <v>130</v>
      </c>
      <c r="H67" s="40">
        <v>1</v>
      </c>
      <c r="I67" s="40">
        <v>2</v>
      </c>
      <c r="J67" s="40">
        <v>2</v>
      </c>
      <c r="K67" s="40"/>
      <c r="L67" s="40"/>
      <c r="M67" s="40"/>
      <c r="N67" s="40"/>
      <c r="O67" s="40"/>
      <c r="P67" s="40"/>
      <c r="Q67" s="40"/>
      <c r="R67" s="40"/>
      <c r="S67" s="40"/>
      <c r="T67" s="62"/>
    </row>
    <row r="68" spans="2:20" ht="30" customHeight="1" outlineLevel="1" x14ac:dyDescent="0.2">
      <c r="B68" s="19" t="s">
        <v>266</v>
      </c>
      <c r="C68" s="20" t="s">
        <v>196</v>
      </c>
      <c r="D68" s="25" t="s">
        <v>194</v>
      </c>
      <c r="E68" s="25" t="s">
        <v>195</v>
      </c>
      <c r="F68" s="25" t="s">
        <v>131</v>
      </c>
      <c r="G68" s="25" t="s">
        <v>130</v>
      </c>
      <c r="H68" s="40"/>
      <c r="I68" s="40">
        <v>2</v>
      </c>
      <c r="J68" s="40"/>
      <c r="K68" s="40"/>
      <c r="L68" s="40"/>
      <c r="M68" s="40"/>
      <c r="N68" s="40"/>
      <c r="O68" s="40"/>
      <c r="P68" s="40"/>
      <c r="Q68" s="40"/>
      <c r="R68" s="40"/>
      <c r="S68" s="40"/>
      <c r="T68" s="62"/>
    </row>
    <row r="69" spans="2:20" ht="30" customHeight="1" outlineLevel="1" x14ac:dyDescent="0.2">
      <c r="B69" s="19" t="s">
        <v>274</v>
      </c>
      <c r="C69" s="20" t="s">
        <v>198</v>
      </c>
      <c r="D69" s="25" t="s">
        <v>194</v>
      </c>
      <c r="E69" s="25" t="s">
        <v>195</v>
      </c>
      <c r="F69" s="25" t="s">
        <v>131</v>
      </c>
      <c r="G69" s="25" t="s">
        <v>130</v>
      </c>
      <c r="H69" s="40"/>
      <c r="I69" s="40"/>
      <c r="J69" s="40"/>
      <c r="K69" s="40"/>
      <c r="L69" s="40"/>
      <c r="M69" s="40"/>
      <c r="N69" s="40"/>
      <c r="O69" s="40"/>
      <c r="P69" s="40"/>
      <c r="Q69" s="40"/>
      <c r="R69" s="40"/>
      <c r="S69" s="40"/>
      <c r="T69" s="62"/>
    </row>
    <row r="70" spans="2:20" ht="30" customHeight="1" outlineLevel="1" x14ac:dyDescent="0.2">
      <c r="B70" s="19" t="s">
        <v>267</v>
      </c>
      <c r="C70" s="20" t="s">
        <v>193</v>
      </c>
      <c r="D70" s="25" t="s">
        <v>194</v>
      </c>
      <c r="E70" s="25" t="s">
        <v>195</v>
      </c>
      <c r="F70" s="25" t="s">
        <v>131</v>
      </c>
      <c r="G70" s="25" t="s">
        <v>130</v>
      </c>
      <c r="H70" s="40">
        <v>3</v>
      </c>
      <c r="I70" s="40">
        <v>3</v>
      </c>
      <c r="J70" s="40">
        <v>3</v>
      </c>
      <c r="K70" s="40"/>
      <c r="L70" s="40"/>
      <c r="M70" s="40"/>
      <c r="N70" s="40"/>
      <c r="O70" s="40"/>
      <c r="P70" s="40"/>
      <c r="Q70" s="40"/>
      <c r="R70" s="40"/>
      <c r="S70" s="40"/>
      <c r="T70" s="62"/>
    </row>
    <row r="71" spans="2:20" ht="30" customHeight="1" outlineLevel="1" x14ac:dyDescent="0.2">
      <c r="B71" s="19" t="s">
        <v>268</v>
      </c>
      <c r="C71" s="20" t="s">
        <v>192</v>
      </c>
      <c r="D71" s="25" t="s">
        <v>189</v>
      </c>
      <c r="E71" s="25" t="s">
        <v>188</v>
      </c>
      <c r="F71" s="25" t="s">
        <v>190</v>
      </c>
      <c r="G71" s="25" t="s">
        <v>191</v>
      </c>
      <c r="H71" s="40">
        <v>2</v>
      </c>
      <c r="I71" s="40">
        <v>3</v>
      </c>
      <c r="J71" s="40">
        <v>2</v>
      </c>
      <c r="K71" s="40"/>
      <c r="L71" s="40"/>
      <c r="M71" s="40"/>
      <c r="N71" s="40"/>
      <c r="O71" s="40"/>
      <c r="P71" s="40"/>
      <c r="Q71" s="40"/>
      <c r="R71" s="40"/>
      <c r="S71" s="40"/>
      <c r="T71" s="62"/>
    </row>
    <row r="72" spans="2:20" ht="30" customHeight="1" outlineLevel="1" x14ac:dyDescent="0.2">
      <c r="B72" s="19" t="s">
        <v>269</v>
      </c>
      <c r="C72" s="20" t="s">
        <v>187</v>
      </c>
      <c r="D72" s="25" t="s">
        <v>189</v>
      </c>
      <c r="E72" s="25" t="s">
        <v>188</v>
      </c>
      <c r="F72" s="25" t="s">
        <v>190</v>
      </c>
      <c r="G72" s="25" t="s">
        <v>191</v>
      </c>
      <c r="H72" s="40">
        <v>3</v>
      </c>
      <c r="I72" s="40">
        <v>4</v>
      </c>
      <c r="J72" s="40">
        <v>2</v>
      </c>
      <c r="K72" s="40"/>
      <c r="L72" s="40"/>
      <c r="M72" s="40"/>
      <c r="N72" s="40"/>
      <c r="O72" s="40"/>
      <c r="P72" s="40"/>
      <c r="Q72" s="40"/>
      <c r="R72" s="40"/>
      <c r="S72" s="40"/>
      <c r="T72" s="62"/>
    </row>
    <row r="73" spans="2:20" ht="30" customHeight="1" outlineLevel="1" x14ac:dyDescent="0.2">
      <c r="B73" s="19" t="s">
        <v>270</v>
      </c>
      <c r="C73" s="20" t="s">
        <v>182</v>
      </c>
      <c r="D73" s="25" t="s">
        <v>183</v>
      </c>
      <c r="E73" s="25" t="s">
        <v>184</v>
      </c>
      <c r="F73" s="25" t="s">
        <v>185</v>
      </c>
      <c r="G73" s="25" t="s">
        <v>186</v>
      </c>
      <c r="H73" s="40">
        <v>1</v>
      </c>
      <c r="I73" s="40">
        <v>4</v>
      </c>
      <c r="J73" s="40">
        <v>1</v>
      </c>
      <c r="K73" s="40"/>
      <c r="L73" s="40"/>
      <c r="M73" s="40"/>
      <c r="N73" s="40"/>
      <c r="O73" s="40"/>
      <c r="P73" s="40"/>
      <c r="Q73" s="40"/>
      <c r="R73" s="40"/>
      <c r="S73" s="40"/>
      <c r="T73" s="62"/>
    </row>
    <row r="74" spans="2:20" ht="30" customHeight="1" outlineLevel="1" x14ac:dyDescent="0.2">
      <c r="B74" s="19" t="s">
        <v>271</v>
      </c>
      <c r="C74" s="20" t="s">
        <v>177</v>
      </c>
      <c r="D74" s="25" t="s">
        <v>181</v>
      </c>
      <c r="E74" s="25" t="s">
        <v>180</v>
      </c>
      <c r="F74" s="25" t="s">
        <v>179</v>
      </c>
      <c r="G74" s="25" t="s">
        <v>178</v>
      </c>
      <c r="H74" s="40">
        <v>2</v>
      </c>
      <c r="I74" s="40">
        <v>3</v>
      </c>
      <c r="J74" s="40">
        <v>2</v>
      </c>
      <c r="K74" s="40"/>
      <c r="L74" s="40"/>
      <c r="M74" s="40"/>
      <c r="N74" s="40"/>
      <c r="O74" s="40"/>
      <c r="P74" s="40"/>
      <c r="Q74" s="40"/>
      <c r="R74" s="40"/>
      <c r="S74" s="40"/>
      <c r="T74" s="62"/>
    </row>
    <row r="75" spans="2:20" x14ac:dyDescent="0.2">
      <c r="B75" s="13"/>
      <c r="C75" s="286" t="s">
        <v>263</v>
      </c>
      <c r="D75" s="287"/>
      <c r="E75" s="287"/>
      <c r="F75" s="287"/>
      <c r="G75" s="287"/>
      <c r="T75" s="13"/>
    </row>
    <row r="76" spans="2:20" x14ac:dyDescent="0.2">
      <c r="C76" s="18"/>
      <c r="D76" s="10"/>
      <c r="E76" s="10"/>
      <c r="F76" s="10"/>
      <c r="G76" s="10"/>
    </row>
    <row r="77" spans="2:20" ht="54" customHeight="1" x14ac:dyDescent="0.2">
      <c r="B77" s="22">
        <v>7</v>
      </c>
      <c r="C77" s="243" t="s">
        <v>73</v>
      </c>
      <c r="D77" s="243"/>
      <c r="E77" s="243"/>
      <c r="F77" s="243"/>
      <c r="G77" s="243"/>
      <c r="H77" s="40">
        <f>H78</f>
        <v>1.25</v>
      </c>
      <c r="I77" s="40">
        <f>I78</f>
        <v>1.75</v>
      </c>
      <c r="J77" s="40">
        <f>J78</f>
        <v>1.625</v>
      </c>
      <c r="K77" s="75" t="str">
        <f t="shared" ref="K77:S77" si="19">K78</f>
        <v/>
      </c>
      <c r="L77" s="75" t="str">
        <f t="shared" si="19"/>
        <v/>
      </c>
      <c r="M77" s="75" t="str">
        <f t="shared" si="19"/>
        <v/>
      </c>
      <c r="N77" s="75" t="str">
        <f t="shared" si="19"/>
        <v/>
      </c>
      <c r="O77" s="75" t="str">
        <f t="shared" si="19"/>
        <v/>
      </c>
      <c r="P77" s="75" t="str">
        <f t="shared" si="19"/>
        <v/>
      </c>
      <c r="Q77" s="75" t="str">
        <f t="shared" si="19"/>
        <v/>
      </c>
      <c r="R77" s="75" t="str">
        <f t="shared" si="19"/>
        <v/>
      </c>
      <c r="S77" s="75" t="str">
        <f t="shared" si="19"/>
        <v/>
      </c>
      <c r="T77" s="62"/>
    </row>
    <row r="78" spans="2:20" x14ac:dyDescent="0.2">
      <c r="B78" s="19"/>
      <c r="C78" s="244" t="s">
        <v>264</v>
      </c>
      <c r="D78" s="245"/>
      <c r="E78" s="245"/>
      <c r="F78" s="245"/>
      <c r="G78" s="246"/>
      <c r="H78" s="24">
        <f>IF(SUM(H79:H87)=0,"",AVERAGE(H79:H87))</f>
        <v>1.25</v>
      </c>
      <c r="I78" s="24">
        <f t="shared" ref="I78:J78" si="20">IF(SUM(I79:I87)=0,"",AVERAGE(I79:I87))</f>
        <v>1.75</v>
      </c>
      <c r="J78" s="24">
        <f t="shared" si="20"/>
        <v>1.625</v>
      </c>
      <c r="K78" s="24" t="str">
        <f t="shared" ref="K78:S78" si="21">IF(SUM(K79:K87)=0,"",AVERAGE(K79:K87))</f>
        <v/>
      </c>
      <c r="L78" s="24" t="str">
        <f t="shared" si="21"/>
        <v/>
      </c>
      <c r="M78" s="24" t="str">
        <f t="shared" si="21"/>
        <v/>
      </c>
      <c r="N78" s="24" t="str">
        <f t="shared" si="21"/>
        <v/>
      </c>
      <c r="O78" s="24" t="str">
        <f t="shared" si="21"/>
        <v/>
      </c>
      <c r="P78" s="24" t="str">
        <f t="shared" si="21"/>
        <v/>
      </c>
      <c r="Q78" s="24" t="str">
        <f t="shared" si="21"/>
        <v/>
      </c>
      <c r="R78" s="24" t="str">
        <f t="shared" si="21"/>
        <v/>
      </c>
      <c r="S78" s="24" t="str">
        <f t="shared" si="21"/>
        <v/>
      </c>
    </row>
    <row r="79" spans="2:20" ht="30" customHeight="1" outlineLevel="1" x14ac:dyDescent="0.2">
      <c r="B79" s="19" t="s">
        <v>265</v>
      </c>
      <c r="C79" s="20" t="s">
        <v>176</v>
      </c>
      <c r="D79" s="25">
        <v>1</v>
      </c>
      <c r="E79" s="25">
        <v>2</v>
      </c>
      <c r="F79" s="25" t="s">
        <v>17</v>
      </c>
      <c r="G79" s="25" t="s">
        <v>6</v>
      </c>
      <c r="H79" s="40">
        <v>1</v>
      </c>
      <c r="I79" s="40">
        <v>1</v>
      </c>
      <c r="J79" s="40">
        <v>1</v>
      </c>
      <c r="K79" s="40"/>
      <c r="L79" s="40"/>
      <c r="M79" s="40"/>
      <c r="N79" s="40"/>
      <c r="O79" s="40"/>
      <c r="P79" s="40"/>
      <c r="Q79" s="40"/>
      <c r="R79" s="40"/>
      <c r="S79" s="40"/>
      <c r="T79" s="62"/>
    </row>
    <row r="80" spans="2:20" ht="30" customHeight="1" outlineLevel="1" x14ac:dyDescent="0.2">
      <c r="B80" s="19" t="s">
        <v>266</v>
      </c>
      <c r="C80" s="20" t="s">
        <v>175</v>
      </c>
      <c r="D80" s="25">
        <v>1</v>
      </c>
      <c r="E80" s="25">
        <v>2</v>
      </c>
      <c r="F80" s="25" t="s">
        <v>17</v>
      </c>
      <c r="G80" s="25" t="s">
        <v>6</v>
      </c>
      <c r="H80" s="40">
        <v>1</v>
      </c>
      <c r="I80" s="40">
        <v>1</v>
      </c>
      <c r="J80" s="40">
        <v>2</v>
      </c>
      <c r="K80" s="40"/>
      <c r="L80" s="40"/>
      <c r="M80" s="40"/>
      <c r="N80" s="40"/>
      <c r="O80" s="40"/>
      <c r="P80" s="40"/>
      <c r="Q80" s="40"/>
      <c r="R80" s="40"/>
      <c r="S80" s="40"/>
      <c r="T80" s="62"/>
    </row>
    <row r="81" spans="2:20" ht="30" customHeight="1" outlineLevel="1" x14ac:dyDescent="0.2">
      <c r="B81" s="19" t="s">
        <v>274</v>
      </c>
      <c r="C81" s="20" t="s">
        <v>174</v>
      </c>
      <c r="D81" s="25">
        <v>1</v>
      </c>
      <c r="E81" s="25">
        <v>2</v>
      </c>
      <c r="F81" s="25" t="s">
        <v>17</v>
      </c>
      <c r="G81" s="25" t="s">
        <v>6</v>
      </c>
      <c r="H81" s="40">
        <v>1</v>
      </c>
      <c r="I81" s="40">
        <v>3</v>
      </c>
      <c r="J81" s="40">
        <v>2</v>
      </c>
      <c r="K81" s="40"/>
      <c r="L81" s="40"/>
      <c r="M81" s="40"/>
      <c r="N81" s="40"/>
      <c r="O81" s="40"/>
      <c r="P81" s="40"/>
      <c r="Q81" s="40"/>
      <c r="R81" s="40"/>
      <c r="S81" s="40"/>
      <c r="T81" s="62"/>
    </row>
    <row r="82" spans="2:20" ht="30" customHeight="1" outlineLevel="1" x14ac:dyDescent="0.2">
      <c r="B82" s="19" t="s">
        <v>267</v>
      </c>
      <c r="C82" s="20" t="s">
        <v>173</v>
      </c>
      <c r="D82" s="25" t="s">
        <v>23</v>
      </c>
      <c r="E82" s="25" t="s">
        <v>24</v>
      </c>
      <c r="F82" s="25" t="s">
        <v>25</v>
      </c>
      <c r="G82" s="25" t="s">
        <v>15</v>
      </c>
      <c r="H82" s="40"/>
      <c r="I82" s="40"/>
      <c r="J82" s="40"/>
      <c r="K82" s="40"/>
      <c r="L82" s="40"/>
      <c r="M82" s="40"/>
      <c r="N82" s="40"/>
      <c r="O82" s="40"/>
      <c r="P82" s="40"/>
      <c r="Q82" s="40"/>
      <c r="R82" s="40"/>
      <c r="S82" s="40"/>
      <c r="T82" s="62"/>
    </row>
    <row r="83" spans="2:20" ht="30" customHeight="1" outlineLevel="1" x14ac:dyDescent="0.2">
      <c r="B83" s="19" t="s">
        <v>268</v>
      </c>
      <c r="C83" s="20" t="s">
        <v>172</v>
      </c>
      <c r="D83" s="25">
        <v>1</v>
      </c>
      <c r="E83" s="25">
        <v>2</v>
      </c>
      <c r="F83" s="25" t="s">
        <v>17</v>
      </c>
      <c r="G83" s="25" t="s">
        <v>6</v>
      </c>
      <c r="H83" s="40">
        <v>1</v>
      </c>
      <c r="I83" s="40">
        <v>1</v>
      </c>
      <c r="J83" s="40">
        <v>1</v>
      </c>
      <c r="K83" s="40"/>
      <c r="L83" s="40"/>
      <c r="M83" s="40"/>
      <c r="N83" s="40"/>
      <c r="O83" s="40"/>
      <c r="P83" s="40"/>
      <c r="Q83" s="40"/>
      <c r="R83" s="40"/>
      <c r="S83" s="40"/>
      <c r="T83" s="62"/>
    </row>
    <row r="84" spans="2:20" ht="30" customHeight="1" outlineLevel="1" x14ac:dyDescent="0.2">
      <c r="B84" s="19" t="s">
        <v>269</v>
      </c>
      <c r="C84" s="20" t="s">
        <v>169</v>
      </c>
      <c r="D84" s="25" t="s">
        <v>10</v>
      </c>
      <c r="E84" s="25" t="s">
        <v>9</v>
      </c>
      <c r="F84" s="25" t="s">
        <v>8</v>
      </c>
      <c r="G84" s="25" t="s">
        <v>170</v>
      </c>
      <c r="H84" s="40">
        <v>3</v>
      </c>
      <c r="I84" s="40">
        <v>4</v>
      </c>
      <c r="J84" s="40">
        <v>3</v>
      </c>
      <c r="K84" s="40"/>
      <c r="L84" s="40"/>
      <c r="M84" s="40"/>
      <c r="N84" s="40"/>
      <c r="O84" s="40"/>
      <c r="P84" s="40"/>
      <c r="Q84" s="40"/>
      <c r="R84" s="40"/>
      <c r="S84" s="40"/>
      <c r="T84" s="62"/>
    </row>
    <row r="85" spans="2:20" ht="30" customHeight="1" outlineLevel="1" x14ac:dyDescent="0.2">
      <c r="B85" s="19" t="s">
        <v>270</v>
      </c>
      <c r="C85" s="20" t="s">
        <v>168</v>
      </c>
      <c r="D85" s="25" t="s">
        <v>10</v>
      </c>
      <c r="E85" s="25" t="s">
        <v>9</v>
      </c>
      <c r="F85" s="25" t="s">
        <v>8</v>
      </c>
      <c r="G85" s="25" t="s">
        <v>170</v>
      </c>
      <c r="H85" s="40">
        <v>1</v>
      </c>
      <c r="I85" s="40">
        <v>1</v>
      </c>
      <c r="J85" s="40">
        <v>1</v>
      </c>
      <c r="K85" s="40"/>
      <c r="L85" s="40"/>
      <c r="M85" s="40"/>
      <c r="N85" s="40"/>
      <c r="O85" s="40"/>
      <c r="P85" s="40"/>
      <c r="Q85" s="40"/>
      <c r="R85" s="40"/>
      <c r="S85" s="40"/>
      <c r="T85" s="62"/>
    </row>
    <row r="86" spans="2:20" ht="30" customHeight="1" outlineLevel="1" x14ac:dyDescent="0.2">
      <c r="B86" s="19" t="s">
        <v>271</v>
      </c>
      <c r="C86" s="20" t="s">
        <v>167</v>
      </c>
      <c r="D86" s="25">
        <v>1</v>
      </c>
      <c r="E86" s="25">
        <v>2</v>
      </c>
      <c r="F86" s="25" t="s">
        <v>17</v>
      </c>
      <c r="G86" s="25" t="s">
        <v>6</v>
      </c>
      <c r="H86" s="40">
        <v>1</v>
      </c>
      <c r="I86" s="40">
        <v>1</v>
      </c>
      <c r="J86" s="40">
        <v>2</v>
      </c>
      <c r="K86" s="40"/>
      <c r="L86" s="40"/>
      <c r="M86" s="40"/>
      <c r="N86" s="40"/>
      <c r="O86" s="40"/>
      <c r="P86" s="40"/>
      <c r="Q86" s="40"/>
      <c r="R86" s="40"/>
      <c r="S86" s="40"/>
      <c r="T86" s="62"/>
    </row>
    <row r="87" spans="2:20" ht="30" customHeight="1" outlineLevel="1" x14ac:dyDescent="0.2">
      <c r="B87" s="19" t="s">
        <v>272</v>
      </c>
      <c r="C87" s="20" t="s">
        <v>166</v>
      </c>
      <c r="D87" s="25">
        <v>1</v>
      </c>
      <c r="E87" s="25">
        <v>2</v>
      </c>
      <c r="F87" s="25" t="s">
        <v>17</v>
      </c>
      <c r="G87" s="25" t="s">
        <v>6</v>
      </c>
      <c r="H87" s="40">
        <v>1</v>
      </c>
      <c r="I87" s="40">
        <v>2</v>
      </c>
      <c r="J87" s="40">
        <v>1</v>
      </c>
      <c r="K87" s="40"/>
      <c r="L87" s="40"/>
      <c r="M87" s="40"/>
      <c r="N87" s="40"/>
      <c r="O87" s="40"/>
      <c r="P87" s="40"/>
      <c r="Q87" s="40"/>
      <c r="R87" s="40"/>
      <c r="S87" s="40"/>
      <c r="T87" s="62"/>
    </row>
    <row r="88" spans="2:20" x14ac:dyDescent="0.2">
      <c r="B88" s="13"/>
      <c r="C88" s="286" t="s">
        <v>263</v>
      </c>
      <c r="D88" s="287"/>
      <c r="E88" s="287"/>
      <c r="F88" s="287"/>
      <c r="G88" s="287"/>
      <c r="T88" s="13"/>
    </row>
    <row r="89" spans="2:20" x14ac:dyDescent="0.2">
      <c r="C89" s="18"/>
      <c r="D89" s="10"/>
      <c r="E89" s="10"/>
      <c r="F89" s="10"/>
      <c r="G89" s="10"/>
    </row>
    <row r="90" spans="2:20" ht="54.95" customHeight="1" x14ac:dyDescent="0.2">
      <c r="B90" s="22">
        <v>8</v>
      </c>
      <c r="C90" s="243" t="s">
        <v>153</v>
      </c>
      <c r="D90" s="243"/>
      <c r="E90" s="243"/>
      <c r="F90" s="243"/>
      <c r="G90" s="243"/>
      <c r="H90" s="40">
        <f>H91</f>
        <v>2.2000000000000002</v>
      </c>
      <c r="I90" s="40">
        <f>I91</f>
        <v>3.6</v>
      </c>
      <c r="J90" s="40">
        <f>J91</f>
        <v>3</v>
      </c>
      <c r="K90" s="75" t="str">
        <f t="shared" ref="K90:S90" si="22">K91</f>
        <v/>
      </c>
      <c r="L90" s="75" t="str">
        <f t="shared" si="22"/>
        <v/>
      </c>
      <c r="M90" s="75" t="str">
        <f t="shared" si="22"/>
        <v/>
      </c>
      <c r="N90" s="75" t="str">
        <f t="shared" si="22"/>
        <v/>
      </c>
      <c r="O90" s="75" t="str">
        <f t="shared" si="22"/>
        <v/>
      </c>
      <c r="P90" s="75" t="str">
        <f t="shared" si="22"/>
        <v/>
      </c>
      <c r="Q90" s="75" t="str">
        <f t="shared" si="22"/>
        <v/>
      </c>
      <c r="R90" s="75" t="str">
        <f t="shared" si="22"/>
        <v/>
      </c>
      <c r="S90" s="75" t="str">
        <f t="shared" si="22"/>
        <v/>
      </c>
      <c r="T90" s="62"/>
    </row>
    <row r="91" spans="2:20" x14ac:dyDescent="0.2">
      <c r="B91" s="19"/>
      <c r="C91" s="244" t="s">
        <v>264</v>
      </c>
      <c r="D91" s="245"/>
      <c r="E91" s="245"/>
      <c r="F91" s="245"/>
      <c r="G91" s="246"/>
      <c r="H91" s="24">
        <f>IF(SUM(H92:H96)=0,"",AVERAGE(H92:H96))</f>
        <v>2.2000000000000002</v>
      </c>
      <c r="I91" s="24">
        <f t="shared" ref="I91:J91" si="23">IF(SUM(I92:I96)=0,"",AVERAGE(I92:I96))</f>
        <v>3.6</v>
      </c>
      <c r="J91" s="24">
        <f t="shared" si="23"/>
        <v>3</v>
      </c>
      <c r="K91" s="24" t="str">
        <f t="shared" ref="K91:S91" si="24">IF(SUM(K92:K96)=0,"",AVERAGE(K92:K96))</f>
        <v/>
      </c>
      <c r="L91" s="24" t="str">
        <f t="shared" si="24"/>
        <v/>
      </c>
      <c r="M91" s="24" t="str">
        <f t="shared" si="24"/>
        <v/>
      </c>
      <c r="N91" s="24" t="str">
        <f t="shared" si="24"/>
        <v/>
      </c>
      <c r="O91" s="24" t="str">
        <f t="shared" si="24"/>
        <v/>
      </c>
      <c r="P91" s="24" t="str">
        <f t="shared" si="24"/>
        <v/>
      </c>
      <c r="Q91" s="24" t="str">
        <f t="shared" si="24"/>
        <v/>
      </c>
      <c r="R91" s="24" t="str">
        <f t="shared" si="24"/>
        <v/>
      </c>
      <c r="S91" s="24" t="str">
        <f t="shared" si="24"/>
        <v/>
      </c>
    </row>
    <row r="92" spans="2:20" ht="30" customHeight="1" outlineLevel="1" x14ac:dyDescent="0.2">
      <c r="B92" s="19" t="s">
        <v>265</v>
      </c>
      <c r="C92" s="20" t="s">
        <v>152</v>
      </c>
      <c r="D92" s="25" t="s">
        <v>10</v>
      </c>
      <c r="E92" s="25" t="s">
        <v>9</v>
      </c>
      <c r="F92" s="25" t="s">
        <v>8</v>
      </c>
      <c r="G92" s="25" t="s">
        <v>170</v>
      </c>
      <c r="H92" s="40">
        <v>3</v>
      </c>
      <c r="I92" s="40">
        <v>4</v>
      </c>
      <c r="J92" s="40">
        <v>4</v>
      </c>
      <c r="K92" s="40"/>
      <c r="L92" s="40"/>
      <c r="M92" s="40"/>
      <c r="N92" s="40"/>
      <c r="O92" s="40"/>
      <c r="P92" s="40"/>
      <c r="Q92" s="40"/>
      <c r="R92" s="40"/>
      <c r="S92" s="40"/>
      <c r="T92" s="62"/>
    </row>
    <row r="93" spans="2:20" ht="30" customHeight="1" outlineLevel="1" x14ac:dyDescent="0.2">
      <c r="B93" s="19" t="s">
        <v>266</v>
      </c>
      <c r="C93" s="20" t="s">
        <v>154</v>
      </c>
      <c r="D93" s="25" t="s">
        <v>16</v>
      </c>
      <c r="E93" s="25" t="s">
        <v>26</v>
      </c>
      <c r="F93" s="25" t="s">
        <v>27</v>
      </c>
      <c r="G93" s="25" t="s">
        <v>171</v>
      </c>
      <c r="H93" s="40">
        <v>2</v>
      </c>
      <c r="I93" s="40">
        <v>4</v>
      </c>
      <c r="J93" s="40">
        <v>3</v>
      </c>
      <c r="K93" s="40"/>
      <c r="L93" s="40"/>
      <c r="M93" s="40"/>
      <c r="N93" s="40"/>
      <c r="O93" s="40"/>
      <c r="P93" s="40"/>
      <c r="Q93" s="40"/>
      <c r="R93" s="40"/>
      <c r="S93" s="40"/>
      <c r="T93" s="62"/>
    </row>
    <row r="94" spans="2:20" ht="30" customHeight="1" outlineLevel="1" x14ac:dyDescent="0.2">
      <c r="B94" s="19" t="s">
        <v>274</v>
      </c>
      <c r="C94" s="20" t="s">
        <v>155</v>
      </c>
      <c r="D94" s="25" t="s">
        <v>156</v>
      </c>
      <c r="E94" s="25" t="s">
        <v>157</v>
      </c>
      <c r="F94" s="25" t="s">
        <v>158</v>
      </c>
      <c r="G94" s="25" t="s">
        <v>159</v>
      </c>
      <c r="H94" s="40">
        <v>2</v>
      </c>
      <c r="I94" s="40">
        <v>4</v>
      </c>
      <c r="J94" s="40">
        <v>3</v>
      </c>
      <c r="K94" s="40"/>
      <c r="L94" s="40"/>
      <c r="M94" s="40"/>
      <c r="N94" s="40"/>
      <c r="O94" s="40"/>
      <c r="P94" s="40"/>
      <c r="Q94" s="40"/>
      <c r="R94" s="40"/>
      <c r="S94" s="40"/>
      <c r="T94" s="62"/>
    </row>
    <row r="95" spans="2:20" ht="38.25" outlineLevel="1" x14ac:dyDescent="0.2">
      <c r="B95" s="19" t="s">
        <v>267</v>
      </c>
      <c r="C95" s="20" t="s">
        <v>160</v>
      </c>
      <c r="D95" s="25" t="s">
        <v>161</v>
      </c>
      <c r="E95" s="25" t="s">
        <v>162</v>
      </c>
      <c r="F95" s="25" t="s">
        <v>163</v>
      </c>
      <c r="G95" s="25" t="s">
        <v>164</v>
      </c>
      <c r="H95" s="40">
        <v>2</v>
      </c>
      <c r="I95" s="40">
        <v>3</v>
      </c>
      <c r="J95" s="40">
        <v>3</v>
      </c>
      <c r="K95" s="40"/>
      <c r="L95" s="40"/>
      <c r="M95" s="40"/>
      <c r="N95" s="40"/>
      <c r="O95" s="40"/>
      <c r="P95" s="40"/>
      <c r="Q95" s="40"/>
      <c r="R95" s="40"/>
      <c r="S95" s="40"/>
      <c r="T95" s="62"/>
    </row>
    <row r="96" spans="2:20" ht="30" customHeight="1" outlineLevel="1" x14ac:dyDescent="0.2">
      <c r="B96" s="19" t="s">
        <v>268</v>
      </c>
      <c r="C96" s="20" t="s">
        <v>165</v>
      </c>
      <c r="D96" s="25" t="s">
        <v>109</v>
      </c>
      <c r="E96" s="25" t="s">
        <v>110</v>
      </c>
      <c r="F96" s="25" t="s">
        <v>111</v>
      </c>
      <c r="G96" s="25" t="s">
        <v>112</v>
      </c>
      <c r="H96" s="40">
        <v>2</v>
      </c>
      <c r="I96" s="40">
        <v>3</v>
      </c>
      <c r="J96" s="40">
        <v>2</v>
      </c>
      <c r="K96" s="40"/>
      <c r="L96" s="40"/>
      <c r="M96" s="40"/>
      <c r="N96" s="40"/>
      <c r="O96" s="40"/>
      <c r="P96" s="40"/>
      <c r="Q96" s="40"/>
      <c r="R96" s="40"/>
      <c r="S96" s="40"/>
      <c r="T96" s="62"/>
    </row>
    <row r="97" spans="2:20" x14ac:dyDescent="0.2">
      <c r="B97" s="13"/>
      <c r="C97" s="286" t="s">
        <v>263</v>
      </c>
      <c r="D97" s="287"/>
      <c r="E97" s="287"/>
      <c r="F97" s="287"/>
      <c r="G97" s="287"/>
      <c r="T97" s="13"/>
    </row>
    <row r="98" spans="2:20" x14ac:dyDescent="0.2">
      <c r="C98" s="18"/>
      <c r="D98" s="10"/>
      <c r="E98" s="10"/>
      <c r="F98" s="10"/>
      <c r="G98" s="10"/>
    </row>
    <row r="99" spans="2:20" ht="51.95" customHeight="1" x14ac:dyDescent="0.2">
      <c r="B99" s="22">
        <v>9</v>
      </c>
      <c r="C99" s="243" t="s">
        <v>74</v>
      </c>
      <c r="D99" s="243"/>
      <c r="E99" s="243"/>
      <c r="F99" s="243"/>
      <c r="G99" s="243"/>
      <c r="H99" s="40">
        <f>H100</f>
        <v>2.25</v>
      </c>
      <c r="I99" s="40">
        <f>I100</f>
        <v>3.25</v>
      </c>
      <c r="J99" s="40">
        <f>J100</f>
        <v>3.25</v>
      </c>
      <c r="K99" s="75" t="str">
        <f t="shared" ref="K99:S99" si="25">K100</f>
        <v/>
      </c>
      <c r="L99" s="75" t="str">
        <f t="shared" si="25"/>
        <v/>
      </c>
      <c r="M99" s="75" t="str">
        <f t="shared" si="25"/>
        <v/>
      </c>
      <c r="N99" s="75" t="str">
        <f t="shared" si="25"/>
        <v/>
      </c>
      <c r="O99" s="75" t="str">
        <f t="shared" si="25"/>
        <v/>
      </c>
      <c r="P99" s="75" t="str">
        <f t="shared" si="25"/>
        <v/>
      </c>
      <c r="Q99" s="75" t="str">
        <f t="shared" si="25"/>
        <v/>
      </c>
      <c r="R99" s="75" t="str">
        <f t="shared" si="25"/>
        <v/>
      </c>
      <c r="S99" s="75" t="str">
        <f t="shared" si="25"/>
        <v/>
      </c>
      <c r="T99" s="62"/>
    </row>
    <row r="100" spans="2:20" x14ac:dyDescent="0.2">
      <c r="B100" s="19"/>
      <c r="C100" s="244" t="s">
        <v>264</v>
      </c>
      <c r="D100" s="245"/>
      <c r="E100" s="245"/>
      <c r="F100" s="245"/>
      <c r="G100" s="246"/>
      <c r="H100" s="24">
        <f>IF(SUM(H101:H104)=0,"",AVERAGE(H101:H104))</f>
        <v>2.25</v>
      </c>
      <c r="I100" s="24">
        <f t="shared" ref="I100:J100" si="26">IF(SUM(I101:I104)=0,"",AVERAGE(I101:I104))</f>
        <v>3.25</v>
      </c>
      <c r="J100" s="24">
        <f t="shared" si="26"/>
        <v>3.25</v>
      </c>
      <c r="K100" s="24" t="str">
        <f t="shared" ref="K100:S100" si="27">IF(SUM(K101:K104)=0,"",AVERAGE(K101:K104))</f>
        <v/>
      </c>
      <c r="L100" s="24" t="str">
        <f t="shared" si="27"/>
        <v/>
      </c>
      <c r="M100" s="24" t="str">
        <f t="shared" si="27"/>
        <v/>
      </c>
      <c r="N100" s="24" t="str">
        <f t="shared" si="27"/>
        <v/>
      </c>
      <c r="O100" s="24" t="str">
        <f t="shared" si="27"/>
        <v/>
      </c>
      <c r="P100" s="24" t="str">
        <f t="shared" si="27"/>
        <v/>
      </c>
      <c r="Q100" s="24" t="str">
        <f t="shared" si="27"/>
        <v/>
      </c>
      <c r="R100" s="24" t="str">
        <f t="shared" si="27"/>
        <v/>
      </c>
      <c r="S100" s="24" t="str">
        <f t="shared" si="27"/>
        <v/>
      </c>
    </row>
    <row r="101" spans="2:20" ht="30" customHeight="1" outlineLevel="1" x14ac:dyDescent="0.2">
      <c r="B101" s="19" t="s">
        <v>265</v>
      </c>
      <c r="C101" s="20" t="s">
        <v>140</v>
      </c>
      <c r="D101" s="25" t="s">
        <v>148</v>
      </c>
      <c r="E101" s="25" t="s">
        <v>149</v>
      </c>
      <c r="F101" s="25" t="s">
        <v>150</v>
      </c>
      <c r="G101" s="25" t="s">
        <v>151</v>
      </c>
      <c r="H101" s="40">
        <v>2</v>
      </c>
      <c r="I101" s="40">
        <v>3</v>
      </c>
      <c r="J101" s="40">
        <v>3</v>
      </c>
      <c r="K101" s="40"/>
      <c r="L101" s="40"/>
      <c r="M101" s="40"/>
      <c r="N101" s="40"/>
      <c r="O101" s="40"/>
      <c r="P101" s="40"/>
      <c r="Q101" s="40"/>
      <c r="R101" s="40"/>
      <c r="S101" s="40"/>
      <c r="T101" s="62"/>
    </row>
    <row r="102" spans="2:20" ht="30" customHeight="1" outlineLevel="1" x14ac:dyDescent="0.2">
      <c r="B102" s="19" t="s">
        <v>266</v>
      </c>
      <c r="C102" s="20" t="s">
        <v>141</v>
      </c>
      <c r="D102" s="25" t="s">
        <v>148</v>
      </c>
      <c r="E102" s="25" t="s">
        <v>149</v>
      </c>
      <c r="F102" s="25" t="s">
        <v>150</v>
      </c>
      <c r="G102" s="25" t="s">
        <v>151</v>
      </c>
      <c r="H102" s="40">
        <v>2</v>
      </c>
      <c r="I102" s="40">
        <v>3</v>
      </c>
      <c r="J102" s="40">
        <v>3</v>
      </c>
      <c r="K102" s="40"/>
      <c r="L102" s="40"/>
      <c r="M102" s="40"/>
      <c r="N102" s="40"/>
      <c r="O102" s="40"/>
      <c r="P102" s="40"/>
      <c r="Q102" s="40"/>
      <c r="R102" s="40"/>
      <c r="S102" s="40"/>
      <c r="T102" s="62"/>
    </row>
    <row r="103" spans="2:20" ht="30" customHeight="1" outlineLevel="1" x14ac:dyDescent="0.2">
      <c r="B103" s="19" t="s">
        <v>274</v>
      </c>
      <c r="C103" s="20" t="s">
        <v>142</v>
      </c>
      <c r="D103" s="25" t="s">
        <v>148</v>
      </c>
      <c r="E103" s="25" t="s">
        <v>149</v>
      </c>
      <c r="F103" s="25" t="s">
        <v>150</v>
      </c>
      <c r="G103" s="25" t="s">
        <v>151</v>
      </c>
      <c r="H103" s="40">
        <v>2</v>
      </c>
      <c r="I103" s="40">
        <v>3</v>
      </c>
      <c r="J103" s="40">
        <v>3</v>
      </c>
      <c r="K103" s="40"/>
      <c r="L103" s="40"/>
      <c r="M103" s="40"/>
      <c r="N103" s="40"/>
      <c r="O103" s="40"/>
      <c r="P103" s="40"/>
      <c r="Q103" s="40"/>
      <c r="R103" s="40"/>
      <c r="S103" s="40"/>
      <c r="T103" s="62"/>
    </row>
    <row r="104" spans="2:20" ht="30" customHeight="1" outlineLevel="1" x14ac:dyDescent="0.2">
      <c r="B104" s="19" t="s">
        <v>267</v>
      </c>
      <c r="C104" s="20" t="s">
        <v>147</v>
      </c>
      <c r="D104" s="25" t="s">
        <v>143</v>
      </c>
      <c r="E104" s="25" t="s">
        <v>144</v>
      </c>
      <c r="F104" s="25" t="s">
        <v>145</v>
      </c>
      <c r="G104" s="25" t="s">
        <v>146</v>
      </c>
      <c r="H104" s="40">
        <v>3</v>
      </c>
      <c r="I104" s="40">
        <v>4</v>
      </c>
      <c r="J104" s="40">
        <v>4</v>
      </c>
      <c r="K104" s="40"/>
      <c r="L104" s="40"/>
      <c r="M104" s="40"/>
      <c r="N104" s="40"/>
      <c r="O104" s="40"/>
      <c r="P104" s="40"/>
      <c r="Q104" s="40"/>
      <c r="R104" s="40"/>
      <c r="S104" s="40"/>
      <c r="T104" s="62"/>
    </row>
    <row r="105" spans="2:20" x14ac:dyDescent="0.2">
      <c r="B105" s="13"/>
      <c r="C105" s="286" t="s">
        <v>263</v>
      </c>
      <c r="D105" s="287"/>
      <c r="E105" s="287"/>
      <c r="F105" s="287"/>
      <c r="G105" s="287"/>
      <c r="T105" s="13"/>
    </row>
    <row r="106" spans="2:20" x14ac:dyDescent="0.2">
      <c r="C106" s="18"/>
      <c r="D106" s="10"/>
      <c r="E106" s="10"/>
      <c r="F106" s="10"/>
      <c r="G106" s="10"/>
    </row>
    <row r="107" spans="2:20" ht="57" customHeight="1" x14ac:dyDescent="0.2">
      <c r="B107" s="22">
        <v>10</v>
      </c>
      <c r="C107" s="243" t="s">
        <v>75</v>
      </c>
      <c r="D107" s="243"/>
      <c r="E107" s="243"/>
      <c r="F107" s="243"/>
      <c r="G107" s="243"/>
      <c r="H107" s="40">
        <f>H108</f>
        <v>2.3333333333333335</v>
      </c>
      <c r="I107" s="40">
        <f>I108</f>
        <v>3</v>
      </c>
      <c r="J107" s="40">
        <f>J108</f>
        <v>3.3333333333333335</v>
      </c>
      <c r="K107" s="75" t="str">
        <f t="shared" ref="K107:S107" si="28">K108</f>
        <v/>
      </c>
      <c r="L107" s="75" t="str">
        <f t="shared" si="28"/>
        <v/>
      </c>
      <c r="M107" s="75" t="str">
        <f t="shared" si="28"/>
        <v/>
      </c>
      <c r="N107" s="75" t="str">
        <f t="shared" si="28"/>
        <v/>
      </c>
      <c r="O107" s="75" t="str">
        <f t="shared" si="28"/>
        <v/>
      </c>
      <c r="P107" s="75" t="str">
        <f t="shared" si="28"/>
        <v/>
      </c>
      <c r="Q107" s="75" t="str">
        <f t="shared" si="28"/>
        <v/>
      </c>
      <c r="R107" s="75" t="str">
        <f t="shared" si="28"/>
        <v/>
      </c>
      <c r="S107" s="75" t="str">
        <f t="shared" si="28"/>
        <v/>
      </c>
      <c r="T107" s="62"/>
    </row>
    <row r="108" spans="2:20" x14ac:dyDescent="0.2">
      <c r="B108" s="19"/>
      <c r="C108" s="244" t="s">
        <v>264</v>
      </c>
      <c r="D108" s="245"/>
      <c r="E108" s="245"/>
      <c r="F108" s="245"/>
      <c r="G108" s="246"/>
      <c r="H108" s="24">
        <f>IF(SUM(H109:H111)=0,"",AVERAGE(H109:H111))</f>
        <v>2.3333333333333335</v>
      </c>
      <c r="I108" s="24">
        <f t="shared" ref="I108:S108" si="29">IF(SUM(I109:I111)=0,"",AVERAGE(I109:I111))</f>
        <v>3</v>
      </c>
      <c r="J108" s="24">
        <f t="shared" si="29"/>
        <v>3.3333333333333335</v>
      </c>
      <c r="K108" s="24" t="str">
        <f t="shared" si="29"/>
        <v/>
      </c>
      <c r="L108" s="24" t="str">
        <f t="shared" si="29"/>
        <v/>
      </c>
      <c r="M108" s="24" t="str">
        <f t="shared" si="29"/>
        <v/>
      </c>
      <c r="N108" s="24" t="str">
        <f t="shared" si="29"/>
        <v/>
      </c>
      <c r="O108" s="24" t="str">
        <f t="shared" si="29"/>
        <v/>
      </c>
      <c r="P108" s="24" t="str">
        <f t="shared" si="29"/>
        <v/>
      </c>
      <c r="Q108" s="24" t="str">
        <f t="shared" si="29"/>
        <v/>
      </c>
      <c r="R108" s="24" t="str">
        <f t="shared" si="29"/>
        <v/>
      </c>
      <c r="S108" s="24" t="str">
        <f t="shared" si="29"/>
        <v/>
      </c>
    </row>
    <row r="109" spans="2:20" ht="30" customHeight="1" outlineLevel="1" x14ac:dyDescent="0.2">
      <c r="B109" s="19" t="s">
        <v>265</v>
      </c>
      <c r="C109" s="20" t="s">
        <v>139</v>
      </c>
      <c r="D109" s="25" t="s">
        <v>109</v>
      </c>
      <c r="E109" s="25" t="s">
        <v>110</v>
      </c>
      <c r="F109" s="25" t="s">
        <v>111</v>
      </c>
      <c r="G109" s="25" t="s">
        <v>112</v>
      </c>
      <c r="H109" s="61">
        <v>2</v>
      </c>
      <c r="I109" s="61">
        <v>3</v>
      </c>
      <c r="J109" s="61">
        <v>4</v>
      </c>
      <c r="K109" s="61"/>
      <c r="L109" s="61"/>
      <c r="M109" s="61"/>
      <c r="N109" s="61"/>
      <c r="O109" s="61"/>
      <c r="P109" s="61"/>
      <c r="Q109" s="61"/>
      <c r="R109" s="61"/>
      <c r="S109" s="61"/>
      <c r="T109" s="62"/>
    </row>
    <row r="110" spans="2:20" ht="30" customHeight="1" outlineLevel="1" x14ac:dyDescent="0.2">
      <c r="B110" s="19" t="s">
        <v>266</v>
      </c>
      <c r="C110" s="20" t="s">
        <v>289</v>
      </c>
      <c r="D110" s="25" t="s">
        <v>109</v>
      </c>
      <c r="E110" s="25" t="s">
        <v>110</v>
      </c>
      <c r="F110" s="25" t="s">
        <v>111</v>
      </c>
      <c r="G110" s="25" t="s">
        <v>112</v>
      </c>
      <c r="H110" s="61">
        <v>2</v>
      </c>
      <c r="I110" s="61">
        <v>3</v>
      </c>
      <c r="J110" s="61">
        <v>3</v>
      </c>
      <c r="K110" s="61"/>
      <c r="L110" s="61"/>
      <c r="M110" s="61"/>
      <c r="N110" s="61"/>
      <c r="O110" s="61"/>
      <c r="P110" s="61"/>
      <c r="Q110" s="61"/>
      <c r="R110" s="61"/>
      <c r="S110" s="61"/>
      <c r="T110" s="62"/>
    </row>
    <row r="111" spans="2:20" ht="30" customHeight="1" outlineLevel="1" x14ac:dyDescent="0.2">
      <c r="B111" s="19" t="s">
        <v>274</v>
      </c>
      <c r="C111" s="20" t="s">
        <v>288</v>
      </c>
      <c r="D111" s="25" t="s">
        <v>109</v>
      </c>
      <c r="E111" s="25" t="s">
        <v>110</v>
      </c>
      <c r="F111" s="25" t="s">
        <v>111</v>
      </c>
      <c r="G111" s="25" t="s">
        <v>112</v>
      </c>
      <c r="H111" s="61">
        <v>3</v>
      </c>
      <c r="I111" s="61">
        <v>3</v>
      </c>
      <c r="J111" s="61">
        <v>3</v>
      </c>
      <c r="K111" s="61"/>
      <c r="L111" s="61"/>
      <c r="M111" s="61"/>
      <c r="N111" s="61"/>
      <c r="O111" s="61"/>
      <c r="P111" s="61"/>
      <c r="Q111" s="61"/>
      <c r="R111" s="61"/>
      <c r="S111" s="61"/>
      <c r="T111" s="62"/>
    </row>
    <row r="112" spans="2:20" x14ac:dyDescent="0.2">
      <c r="B112" s="13"/>
      <c r="C112" s="286" t="s">
        <v>263</v>
      </c>
      <c r="D112" s="287"/>
      <c r="E112" s="287"/>
      <c r="F112" s="287"/>
      <c r="G112" s="287"/>
      <c r="T112" s="13"/>
    </row>
    <row r="113" spans="1:20" ht="17.100000000000001" customHeight="1" x14ac:dyDescent="0.2">
      <c r="B113" s="76"/>
      <c r="C113" s="77"/>
      <c r="D113" s="77"/>
      <c r="E113" s="77"/>
      <c r="F113" s="77"/>
      <c r="G113" s="77"/>
      <c r="H113" s="78"/>
      <c r="I113" s="78"/>
      <c r="J113" s="78"/>
      <c r="K113" s="78"/>
      <c r="L113" s="78"/>
      <c r="M113" s="78"/>
      <c r="N113" s="78"/>
      <c r="O113" s="78"/>
      <c r="P113" s="78"/>
      <c r="Q113" s="78"/>
      <c r="R113" s="78"/>
      <c r="S113" s="78"/>
      <c r="T113" s="77"/>
    </row>
    <row r="114" spans="1:20" ht="17.100000000000001" customHeight="1" x14ac:dyDescent="0.2">
      <c r="A114" s="134"/>
      <c r="B114" s="135"/>
      <c r="C114" s="208" t="s">
        <v>286</v>
      </c>
      <c r="D114" s="141">
        <f>IF($F$4="A",3.2,IF($F$4="B",2.5,IF($F$4="C",1.6,"")))</f>
        <v>2.5</v>
      </c>
      <c r="E114" s="134"/>
      <c r="F114" s="209"/>
      <c r="G114" s="210" t="s">
        <v>278</v>
      </c>
      <c r="H114" s="211">
        <f>IF(SUM(H8,H22,H29,H42,H53,H65,H77,H90,H99,H107)=0,"",AVERAGE(H8,H22,H29,H42,H53,H65,H77,H90,H99,H107))</f>
        <v>2.0628571428571427</v>
      </c>
      <c r="I114" s="211">
        <f t="shared" ref="I114:S114" si="30">IF(SUM(I8,I22,I29,I42,I53,I65,I77,I90,I99,I107)=0,"",AVERAGE(I8,I22,I29,I42,I53,I65,I77,I90,I99,I107))</f>
        <v>2.7038095238095239</v>
      </c>
      <c r="J114" s="211">
        <f t="shared" si="30"/>
        <v>2.5279761904761902</v>
      </c>
      <c r="K114" s="211" t="str">
        <f t="shared" si="30"/>
        <v/>
      </c>
      <c r="L114" s="211" t="str">
        <f t="shared" si="30"/>
        <v/>
      </c>
      <c r="M114" s="211" t="str">
        <f t="shared" si="30"/>
        <v/>
      </c>
      <c r="N114" s="211" t="str">
        <f t="shared" si="30"/>
        <v/>
      </c>
      <c r="O114" s="211" t="str">
        <f t="shared" si="30"/>
        <v/>
      </c>
      <c r="P114" s="211" t="str">
        <f t="shared" si="30"/>
        <v/>
      </c>
      <c r="Q114" s="211" t="str">
        <f t="shared" si="30"/>
        <v/>
      </c>
      <c r="R114" s="211" t="str">
        <f t="shared" si="30"/>
        <v/>
      </c>
      <c r="S114" s="211" t="str">
        <f t="shared" si="30"/>
        <v/>
      </c>
      <c r="T114" s="134"/>
    </row>
    <row r="115" spans="1:20" ht="16.899999999999999" customHeight="1" x14ac:dyDescent="0.2">
      <c r="A115" s="134"/>
      <c r="B115" s="135"/>
      <c r="C115" s="134"/>
      <c r="D115" s="134"/>
      <c r="E115" s="134"/>
      <c r="F115" s="209"/>
      <c r="G115" s="210" t="s">
        <v>76</v>
      </c>
      <c r="H115" s="212" t="str">
        <f>IF(SUM(H114)=0,"",IF(H114&gt;=$D$114,"Áno","Nie"))</f>
        <v>Nie</v>
      </c>
      <c r="I115" s="212" t="str">
        <f t="shared" ref="I115:S115" si="31">IF(SUM(I114)=0,"",IF(I114&gt;=$D$114,"Áno","Nie"))</f>
        <v>Áno</v>
      </c>
      <c r="J115" s="212" t="str">
        <f t="shared" si="31"/>
        <v>Áno</v>
      </c>
      <c r="K115" s="212" t="str">
        <f t="shared" si="31"/>
        <v/>
      </c>
      <c r="L115" s="212" t="str">
        <f t="shared" si="31"/>
        <v/>
      </c>
      <c r="M115" s="212" t="str">
        <f t="shared" si="31"/>
        <v/>
      </c>
      <c r="N115" s="212" t="str">
        <f t="shared" si="31"/>
        <v/>
      </c>
      <c r="O115" s="212" t="str">
        <f t="shared" si="31"/>
        <v/>
      </c>
      <c r="P115" s="212" t="str">
        <f t="shared" si="31"/>
        <v/>
      </c>
      <c r="Q115" s="212" t="str">
        <f t="shared" si="31"/>
        <v/>
      </c>
      <c r="R115" s="212" t="str">
        <f t="shared" si="31"/>
        <v/>
      </c>
      <c r="S115" s="212" t="str">
        <f t="shared" si="31"/>
        <v/>
      </c>
      <c r="T115" s="134"/>
    </row>
    <row r="116" spans="1:20" ht="108" customHeight="1" x14ac:dyDescent="0.2">
      <c r="A116" s="134"/>
      <c r="B116" s="135"/>
      <c r="C116" s="134"/>
      <c r="D116" s="134"/>
      <c r="E116" s="134"/>
      <c r="F116" s="134"/>
      <c r="G116" s="134"/>
      <c r="H116" s="141"/>
      <c r="I116" s="141"/>
      <c r="J116" s="141"/>
      <c r="K116" s="141"/>
      <c r="L116" s="141"/>
      <c r="M116" s="141"/>
      <c r="N116" s="141"/>
      <c r="O116" s="141"/>
      <c r="P116" s="141"/>
      <c r="Q116" s="141"/>
      <c r="R116" s="141"/>
      <c r="S116" s="141"/>
      <c r="T116" s="134"/>
    </row>
    <row r="117" spans="1:20" ht="17.100000000000001" customHeight="1" x14ac:dyDescent="0.2">
      <c r="C117" s="29"/>
    </row>
    <row r="118" spans="1:20" ht="17.100000000000001" customHeight="1" x14ac:dyDescent="0.2"/>
    <row r="119" spans="1:20" ht="17.100000000000001" customHeight="1" x14ac:dyDescent="0.2"/>
    <row r="120" spans="1:20" ht="17.100000000000001" customHeight="1" x14ac:dyDescent="0.2"/>
    <row r="121" spans="1:20" ht="17.100000000000001" customHeight="1" x14ac:dyDescent="0.2"/>
    <row r="122" spans="1:20" ht="17.100000000000001" customHeight="1" x14ac:dyDescent="0.2"/>
    <row r="123" spans="1:20" ht="17.100000000000001" customHeight="1" x14ac:dyDescent="0.2"/>
    <row r="124" spans="1:20" ht="17.100000000000001" customHeight="1" x14ac:dyDescent="0.2"/>
    <row r="125" spans="1:20" ht="17.100000000000001" customHeight="1" x14ac:dyDescent="0.2"/>
    <row r="126" spans="1:20" ht="17.100000000000001" customHeight="1" x14ac:dyDescent="0.2"/>
    <row r="127" spans="1:20" ht="17.100000000000001" customHeight="1" x14ac:dyDescent="0.2"/>
    <row r="128" spans="1:20" ht="17.100000000000001" customHeight="1" x14ac:dyDescent="0.2"/>
    <row r="129" spans="21:21" s="7" customFormat="1" x14ac:dyDescent="0.2">
      <c r="U129" s="134"/>
    </row>
    <row r="130" spans="21:21" s="7" customFormat="1" x14ac:dyDescent="0.2">
      <c r="U130" s="134"/>
    </row>
    <row r="131" spans="21:21" s="7" customFormat="1" x14ac:dyDescent="0.2">
      <c r="U131" s="134"/>
    </row>
    <row r="132" spans="21:21" s="7" customFormat="1" x14ac:dyDescent="0.2">
      <c r="U132" s="134"/>
    </row>
    <row r="133" spans="21:21" s="7" customFormat="1" x14ac:dyDescent="0.2">
      <c r="U133" s="134"/>
    </row>
    <row r="134" spans="21:21" s="7" customFormat="1" x14ac:dyDescent="0.2">
      <c r="U134" s="134"/>
    </row>
    <row r="135" spans="21:21" s="7" customFormat="1" x14ac:dyDescent="0.2">
      <c r="U135" s="134"/>
    </row>
    <row r="136" spans="21:21" s="7" customFormat="1" x14ac:dyDescent="0.2">
      <c r="U136" s="134"/>
    </row>
    <row r="137" spans="21:21" s="7" customFormat="1" x14ac:dyDescent="0.2">
      <c r="U137" s="134"/>
    </row>
    <row r="138" spans="21:21" s="7" customFormat="1" x14ac:dyDescent="0.2">
      <c r="U138" s="134"/>
    </row>
    <row r="139" spans="21:21" s="7" customFormat="1" x14ac:dyDescent="0.2">
      <c r="U139" s="134"/>
    </row>
    <row r="140" spans="21:21" s="7" customFormat="1" x14ac:dyDescent="0.2">
      <c r="U140" s="134"/>
    </row>
    <row r="141" spans="21:21" s="7" customFormat="1" x14ac:dyDescent="0.2">
      <c r="U141" s="134"/>
    </row>
    <row r="142" spans="21:21" s="7" customFormat="1" x14ac:dyDescent="0.2">
      <c r="U142" s="134"/>
    </row>
    <row r="143" spans="21:21" s="7" customFormat="1" x14ac:dyDescent="0.2">
      <c r="U143" s="134"/>
    </row>
    <row r="144" spans="21:21" s="7" customFormat="1" x14ac:dyDescent="0.2">
      <c r="U144" s="134"/>
    </row>
    <row r="145" spans="21:21" s="7" customFormat="1" x14ac:dyDescent="0.2">
      <c r="U145" s="134"/>
    </row>
    <row r="146" spans="21:21" s="7" customFormat="1" x14ac:dyDescent="0.2">
      <c r="U146" s="134"/>
    </row>
    <row r="147" spans="21:21" s="7" customFormat="1" x14ac:dyDescent="0.2">
      <c r="U147" s="134"/>
    </row>
    <row r="148" spans="21:21" s="7" customFormat="1" x14ac:dyDescent="0.2">
      <c r="U148" s="134"/>
    </row>
    <row r="149" spans="21:21" s="7" customFormat="1" x14ac:dyDescent="0.2">
      <c r="U149" s="134"/>
    </row>
    <row r="150" spans="21:21" s="7" customFormat="1" x14ac:dyDescent="0.2">
      <c r="U150" s="134"/>
    </row>
    <row r="151" spans="21:21" s="7" customFormat="1" x14ac:dyDescent="0.2">
      <c r="U151" s="134"/>
    </row>
  </sheetData>
  <mergeCells count="40">
    <mergeCell ref="C100:G100"/>
    <mergeCell ref="C105:G105"/>
    <mergeCell ref="C107:G107"/>
    <mergeCell ref="C108:G108"/>
    <mergeCell ref="C112:G112"/>
    <mergeCell ref="C99:G99"/>
    <mergeCell ref="C54:G54"/>
    <mergeCell ref="C63:G63"/>
    <mergeCell ref="C65:G65"/>
    <mergeCell ref="C66:G66"/>
    <mergeCell ref="C75:G75"/>
    <mergeCell ref="C77:G77"/>
    <mergeCell ref="C78:G78"/>
    <mergeCell ref="C88:G88"/>
    <mergeCell ref="C90:G90"/>
    <mergeCell ref="C91:G91"/>
    <mergeCell ref="C97:G97"/>
    <mergeCell ref="C53:G53"/>
    <mergeCell ref="C9:G9"/>
    <mergeCell ref="C20:G20"/>
    <mergeCell ref="C22:G22"/>
    <mergeCell ref="C23:G23"/>
    <mergeCell ref="C27:G27"/>
    <mergeCell ref="C29:G29"/>
    <mergeCell ref="C30:G30"/>
    <mergeCell ref="C40:G40"/>
    <mergeCell ref="C42:G42"/>
    <mergeCell ref="C43:G43"/>
    <mergeCell ref="C51:G51"/>
    <mergeCell ref="B6:B7"/>
    <mergeCell ref="C6:C7"/>
    <mergeCell ref="D6:G6"/>
    <mergeCell ref="H6:S6"/>
    <mergeCell ref="T6:T7"/>
    <mergeCell ref="C8:G8"/>
    <mergeCell ref="E2:G2"/>
    <mergeCell ref="L2:M2"/>
    <mergeCell ref="P2:S2"/>
    <mergeCell ref="P4:S4"/>
    <mergeCell ref="H5:S5"/>
  </mergeCells>
  <conditionalFormatting sqref="H115">
    <cfRule type="cellIs" dxfId="38" priority="6" operator="equal">
      <formula>""</formula>
    </cfRule>
  </conditionalFormatting>
  <conditionalFormatting sqref="H115">
    <cfRule type="cellIs" dxfId="37" priority="5" stopIfTrue="1" operator="equal">
      <formula>"Áno"</formula>
    </cfRule>
  </conditionalFormatting>
  <conditionalFormatting sqref="H115">
    <cfRule type="cellIs" dxfId="36" priority="4" stopIfTrue="1" operator="equal">
      <formula>"Nie"</formula>
    </cfRule>
  </conditionalFormatting>
  <conditionalFormatting sqref="I115:S115">
    <cfRule type="cellIs" dxfId="35" priority="3" stopIfTrue="1" operator="equal">
      <formula>""</formula>
    </cfRule>
  </conditionalFormatting>
  <conditionalFormatting sqref="I115:S115">
    <cfRule type="cellIs" dxfId="34" priority="2" stopIfTrue="1" operator="equal">
      <formula>"Áno"</formula>
    </cfRule>
  </conditionalFormatting>
  <conditionalFormatting sqref="I115:S115">
    <cfRule type="cellIs" dxfId="33" priority="1" stopIfTrue="1" operator="equal">
      <formula>"Nie"</formula>
    </cfRule>
  </conditionalFormatting>
  <dataValidations count="2">
    <dataValidation type="whole" allowBlank="1" showInputMessage="1" showErrorMessage="1" sqref="H101:S104 H24:S26 H31:S39 H44:S50 H55:J55 H79:S87 H10:S19 H109:S111 H92:S96 K55:S62 H57:J62 K67:S74 H70:J74 H67:J68" xr:uid="{00000000-0002-0000-0300-000000000000}">
      <formula1>1</formula1>
      <formula2>4</formula2>
    </dataValidation>
    <dataValidation type="list" allowBlank="1" showInputMessage="1" showErrorMessage="1" sqref="F4" xr:uid="{00000000-0002-0000-0300-000001000000}">
      <formula1>"A,B,C"</formula1>
    </dataValidation>
  </dataValidations>
  <pageMargins left="0.7" right="0.7" top="0.75" bottom="0.75" header="0.3" footer="0.3"/>
  <pageSetup paperSize="9" orientation="portrait" horizontalDpi="0" verticalDpi="0" r:id="rId1"/>
  <ignoredErrors>
    <ignoredError sqref="K8:S8 K22:S22 K29:S29 K42:S42 K53:S53 K65:S65 K77:S77 K90:S90 K99:S99 K107:S107 H29 I29:J29 H8:J8 H22:J22 H42:J42 H53:J53 H65:J65 H77:J77 H90:J90 H99:J99 H107:J107" unlocked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C60"/>
  <sheetViews>
    <sheetView zoomScale="70" zoomScaleNormal="70" workbookViewId="0">
      <pane xSplit="3" ySplit="10" topLeftCell="D11" activePane="bottomRight" state="frozen"/>
      <selection pane="topRight" activeCell="D1" sqref="D1"/>
      <selection pane="bottomLeft" activeCell="A11" sqref="A11"/>
      <selection pane="bottomRight" activeCell="E15" sqref="E15"/>
    </sheetView>
  </sheetViews>
  <sheetFormatPr defaultColWidth="10.85546875" defaultRowHeight="12.75" x14ac:dyDescent="0.2"/>
  <cols>
    <col min="1" max="1" width="2.85546875" style="7" customWidth="1"/>
    <col min="2" max="2" width="3.85546875" style="12" customWidth="1"/>
    <col min="3" max="3" width="61.85546875" style="7" customWidth="1"/>
    <col min="4" max="5" width="4.85546875" style="8" customWidth="1"/>
    <col min="6" max="6" width="5.42578125" style="8" customWidth="1"/>
    <col min="7" max="14" width="4.85546875" style="8" customWidth="1"/>
    <col min="15" max="15" width="6" style="8" customWidth="1"/>
    <col min="16" max="16" width="5.7109375" style="8" customWidth="1"/>
    <col min="17" max="17" width="5.28515625" style="8" customWidth="1"/>
    <col min="18" max="27" width="4.85546875" style="8" customWidth="1"/>
    <col min="28" max="29" width="50.85546875" style="7" customWidth="1"/>
    <col min="30" max="30" width="85.42578125" style="134" customWidth="1"/>
    <col min="31" max="53" width="6.85546875" style="7" hidden="1" customWidth="1"/>
    <col min="54" max="54" width="67.42578125" style="7" hidden="1" customWidth="1"/>
    <col min="55" max="55" width="67.140625" style="7" customWidth="1"/>
    <col min="56" max="16384" width="10.85546875" style="7"/>
  </cols>
  <sheetData>
    <row r="1" spans="1:55" x14ac:dyDescent="0.2">
      <c r="A1" s="134"/>
      <c r="B1" s="135"/>
      <c r="C1" s="134"/>
      <c r="D1" s="148"/>
      <c r="E1" s="148"/>
      <c r="F1" s="148"/>
      <c r="G1" s="148"/>
      <c r="H1" s="148"/>
      <c r="I1" s="148"/>
      <c r="J1" s="148"/>
      <c r="K1" s="148"/>
      <c r="L1" s="148"/>
      <c r="M1" s="148"/>
      <c r="N1" s="148"/>
      <c r="O1" s="148"/>
      <c r="P1" s="148"/>
      <c r="Q1" s="148"/>
      <c r="R1" s="148"/>
      <c r="S1" s="148"/>
      <c r="T1" s="148"/>
      <c r="U1" s="148"/>
      <c r="V1" s="148"/>
      <c r="W1" s="148"/>
      <c r="X1" s="148"/>
      <c r="Y1" s="148"/>
      <c r="Z1" s="148"/>
      <c r="AA1" s="148"/>
      <c r="AB1" s="134"/>
      <c r="AC1" s="134"/>
    </row>
    <row r="2" spans="1:55" s="2" customFormat="1" ht="20.100000000000001" customHeight="1" x14ac:dyDescent="0.2">
      <c r="A2" s="136"/>
      <c r="B2" s="137"/>
      <c r="C2" s="136" t="s">
        <v>29</v>
      </c>
      <c r="D2" s="149" t="s">
        <v>80</v>
      </c>
      <c r="E2" s="149"/>
      <c r="F2" s="149"/>
      <c r="G2" s="225" t="str">
        <f>'UKÁŽKA-ZÁUJEMCA'!E3</f>
        <v>Jozef Novák</v>
      </c>
      <c r="H2" s="226"/>
      <c r="I2" s="226"/>
      <c r="J2" s="226"/>
      <c r="K2" s="226"/>
      <c r="L2" s="226"/>
      <c r="M2" s="227"/>
      <c r="N2" s="149"/>
      <c r="O2" s="149" t="s">
        <v>31</v>
      </c>
      <c r="P2" s="149"/>
      <c r="Q2" s="150"/>
      <c r="R2" s="288">
        <f>'UKÁŽKA-ZÁUJEMCA'!L2</f>
        <v>43846</v>
      </c>
      <c r="S2" s="289"/>
      <c r="T2" s="289"/>
      <c r="U2" s="290"/>
      <c r="V2" s="151"/>
      <c r="W2" s="151"/>
      <c r="X2" s="151"/>
      <c r="Y2" s="152"/>
      <c r="Z2" s="153"/>
      <c r="AA2" s="153"/>
      <c r="AB2" s="144"/>
      <c r="AC2" s="144"/>
      <c r="AD2" s="144"/>
    </row>
    <row r="3" spans="1:55" s="2" customFormat="1" ht="20.100000000000001" customHeight="1" x14ac:dyDescent="0.2">
      <c r="A3" s="136"/>
      <c r="B3" s="137"/>
      <c r="C3" s="139" t="s">
        <v>79</v>
      </c>
      <c r="D3" s="149" t="s">
        <v>81</v>
      </c>
      <c r="E3" s="149"/>
      <c r="F3" s="149"/>
      <c r="G3" s="274" t="s">
        <v>343</v>
      </c>
      <c r="H3" s="275"/>
      <c r="I3" s="275"/>
      <c r="J3" s="275"/>
      <c r="K3" s="275"/>
      <c r="L3" s="276"/>
      <c r="M3" s="154"/>
      <c r="N3" s="149"/>
      <c r="O3" s="149" t="s">
        <v>31</v>
      </c>
      <c r="P3" s="149"/>
      <c r="Q3" s="155"/>
      <c r="R3" s="271">
        <v>43855</v>
      </c>
      <c r="S3" s="272"/>
      <c r="T3" s="272"/>
      <c r="U3" s="273"/>
      <c r="V3" s="155"/>
      <c r="W3" s="155"/>
      <c r="X3" s="155"/>
      <c r="Y3" s="156"/>
      <c r="Z3" s="153"/>
      <c r="AA3" s="153"/>
      <c r="AB3" s="144"/>
      <c r="AC3" s="144"/>
      <c r="AD3" s="144"/>
    </row>
    <row r="4" spans="1:55" s="2" customFormat="1" ht="20.100000000000001" customHeight="1" x14ac:dyDescent="0.2">
      <c r="A4" s="136"/>
      <c r="B4" s="137"/>
      <c r="C4" s="139"/>
      <c r="D4" s="157" t="s">
        <v>83</v>
      </c>
      <c r="E4" s="157"/>
      <c r="F4" s="157"/>
      <c r="G4" s="158" t="str">
        <f>'UKÁŽKA-ZÁUJEMCA'!F4</f>
        <v>B</v>
      </c>
      <c r="H4" s="159"/>
      <c r="I4" s="159"/>
      <c r="J4" s="159"/>
      <c r="K4" s="153"/>
      <c r="L4" s="153"/>
      <c r="M4" s="152"/>
      <c r="N4" s="153"/>
      <c r="O4" s="153"/>
      <c r="P4" s="160"/>
      <c r="Q4" s="161"/>
      <c r="R4" s="161"/>
      <c r="S4" s="151"/>
      <c r="T4" s="151"/>
      <c r="U4" s="151"/>
      <c r="V4" s="162"/>
      <c r="W4" s="162"/>
      <c r="X4" s="162"/>
      <c r="Y4" s="162"/>
      <c r="Z4" s="162"/>
      <c r="AA4" s="162"/>
      <c r="AB4" s="136"/>
      <c r="AC4" s="136"/>
      <c r="AD4" s="136"/>
    </row>
    <row r="5" spans="1:55" s="2" customFormat="1" ht="20.100000000000001" customHeight="1" x14ac:dyDescent="0.2">
      <c r="A5" s="136"/>
      <c r="B5" s="137"/>
      <c r="C5" s="136"/>
      <c r="D5" s="163"/>
      <c r="E5" s="152"/>
      <c r="F5" s="153"/>
      <c r="G5" s="153"/>
      <c r="H5" s="153"/>
      <c r="I5" s="152"/>
      <c r="J5" s="159"/>
      <c r="K5" s="153"/>
      <c r="L5" s="153"/>
      <c r="M5" s="152"/>
      <c r="N5" s="153"/>
      <c r="O5" s="153"/>
      <c r="P5" s="160"/>
      <c r="Q5" s="161"/>
      <c r="R5" s="161"/>
      <c r="S5" s="151"/>
      <c r="T5" s="151"/>
      <c r="U5" s="151"/>
      <c r="V5" s="162"/>
      <c r="W5" s="162"/>
      <c r="X5" s="162"/>
      <c r="Y5" s="162"/>
      <c r="Z5" s="162"/>
      <c r="AA5" s="162"/>
      <c r="AB5" s="136"/>
      <c r="AC5" s="136"/>
      <c r="AD5" s="136"/>
    </row>
    <row r="6" spans="1:55" s="2" customFormat="1" ht="20.100000000000001" customHeight="1" x14ac:dyDescent="0.2">
      <c r="A6" s="136"/>
      <c r="B6" s="137"/>
      <c r="C6" s="139"/>
      <c r="D6" s="167"/>
      <c r="E6" s="164"/>
      <c r="F6" s="164"/>
      <c r="G6" s="164"/>
      <c r="H6" s="164"/>
      <c r="I6" s="164"/>
      <c r="J6" s="164"/>
      <c r="K6" s="164"/>
      <c r="L6" s="164"/>
      <c r="M6" s="164"/>
      <c r="N6" s="164"/>
      <c r="O6" s="164"/>
      <c r="P6" s="164"/>
      <c r="Q6" s="165"/>
      <c r="R6" s="165"/>
      <c r="S6" s="166"/>
      <c r="T6" s="159"/>
      <c r="U6" s="159"/>
      <c r="V6" s="159"/>
      <c r="W6" s="153"/>
      <c r="X6" s="153"/>
      <c r="Y6" s="152"/>
      <c r="Z6" s="153"/>
      <c r="AA6" s="153"/>
      <c r="AB6" s="218"/>
      <c r="AC6" s="145"/>
      <c r="AD6" s="145"/>
    </row>
    <row r="7" spans="1:55" ht="21" customHeight="1" x14ac:dyDescent="0.2">
      <c r="A7" s="134"/>
      <c r="B7" s="135"/>
      <c r="C7" s="134"/>
      <c r="D7" s="259" t="s">
        <v>204</v>
      </c>
      <c r="E7" s="260"/>
      <c r="F7" s="260"/>
      <c r="G7" s="260"/>
      <c r="H7" s="260"/>
      <c r="I7" s="260"/>
      <c r="J7" s="260"/>
      <c r="K7" s="260"/>
      <c r="L7" s="260"/>
      <c r="M7" s="260"/>
      <c r="N7" s="260"/>
      <c r="O7" s="260"/>
      <c r="P7" s="260"/>
      <c r="Q7" s="260"/>
      <c r="R7" s="260"/>
      <c r="S7" s="260"/>
      <c r="T7" s="260"/>
      <c r="U7" s="260"/>
      <c r="V7" s="260"/>
      <c r="W7" s="260"/>
      <c r="X7" s="260"/>
      <c r="Y7" s="260"/>
      <c r="Z7" s="260"/>
      <c r="AA7" s="261"/>
      <c r="AB7" s="134"/>
      <c r="AC7" s="134"/>
    </row>
    <row r="8" spans="1:55" s="6" customFormat="1" ht="17.100000000000001" customHeight="1" x14ac:dyDescent="0.2">
      <c r="B8" s="248" t="s">
        <v>2</v>
      </c>
      <c r="C8" s="280" t="s">
        <v>67</v>
      </c>
      <c r="D8" s="247" t="s">
        <v>42</v>
      </c>
      <c r="E8" s="247"/>
      <c r="F8" s="247"/>
      <c r="G8" s="247"/>
      <c r="H8" s="247"/>
      <c r="I8" s="247"/>
      <c r="J8" s="247"/>
      <c r="K8" s="247"/>
      <c r="L8" s="247"/>
      <c r="M8" s="247"/>
      <c r="N8" s="247"/>
      <c r="O8" s="247"/>
      <c r="P8" s="247"/>
      <c r="Q8" s="247"/>
      <c r="R8" s="247"/>
      <c r="S8" s="247"/>
      <c r="T8" s="247"/>
      <c r="U8" s="247"/>
      <c r="V8" s="247"/>
      <c r="W8" s="247"/>
      <c r="X8" s="247"/>
      <c r="Y8" s="247"/>
      <c r="Z8" s="247"/>
      <c r="AA8" s="247"/>
      <c r="AB8" s="248" t="s">
        <v>55</v>
      </c>
      <c r="AC8" s="248" t="s">
        <v>66</v>
      </c>
      <c r="AD8" s="215"/>
    </row>
    <row r="9" spans="1:55" s="6" customFormat="1" ht="17.100000000000001" customHeight="1" x14ac:dyDescent="0.2">
      <c r="B9" s="277"/>
      <c r="C9" s="281"/>
      <c r="D9" s="278" t="s">
        <v>43</v>
      </c>
      <c r="E9" s="279"/>
      <c r="F9" s="278" t="s">
        <v>44</v>
      </c>
      <c r="G9" s="279"/>
      <c r="H9" s="278" t="s">
        <v>45</v>
      </c>
      <c r="I9" s="279"/>
      <c r="J9" s="278" t="s">
        <v>46</v>
      </c>
      <c r="K9" s="279"/>
      <c r="L9" s="278" t="s">
        <v>47</v>
      </c>
      <c r="M9" s="279"/>
      <c r="N9" s="278" t="s">
        <v>48</v>
      </c>
      <c r="O9" s="279"/>
      <c r="P9" s="278" t="s">
        <v>49</v>
      </c>
      <c r="Q9" s="279"/>
      <c r="R9" s="278" t="s">
        <v>50</v>
      </c>
      <c r="S9" s="279"/>
      <c r="T9" s="278" t="s">
        <v>51</v>
      </c>
      <c r="U9" s="279"/>
      <c r="V9" s="278" t="s">
        <v>52</v>
      </c>
      <c r="W9" s="279"/>
      <c r="X9" s="278" t="s">
        <v>53</v>
      </c>
      <c r="Y9" s="279"/>
      <c r="Z9" s="278" t="s">
        <v>54</v>
      </c>
      <c r="AA9" s="279"/>
      <c r="AB9" s="277"/>
      <c r="AC9" s="277"/>
      <c r="AD9" s="215"/>
    </row>
    <row r="10" spans="1:55" s="6" customFormat="1" ht="17.100000000000001" customHeight="1" x14ac:dyDescent="0.2">
      <c r="B10" s="249"/>
      <c r="C10" s="282"/>
      <c r="D10" s="74" t="s">
        <v>78</v>
      </c>
      <c r="E10" s="74" t="s">
        <v>1</v>
      </c>
      <c r="F10" s="74" t="s">
        <v>78</v>
      </c>
      <c r="G10" s="74" t="s">
        <v>1</v>
      </c>
      <c r="H10" s="74" t="s">
        <v>78</v>
      </c>
      <c r="I10" s="74" t="s">
        <v>1</v>
      </c>
      <c r="J10" s="74" t="s">
        <v>78</v>
      </c>
      <c r="K10" s="74" t="s">
        <v>1</v>
      </c>
      <c r="L10" s="74" t="s">
        <v>78</v>
      </c>
      <c r="M10" s="74" t="s">
        <v>1</v>
      </c>
      <c r="N10" s="74" t="s">
        <v>78</v>
      </c>
      <c r="O10" s="74" t="s">
        <v>1</v>
      </c>
      <c r="P10" s="74" t="s">
        <v>78</v>
      </c>
      <c r="Q10" s="74" t="s">
        <v>1</v>
      </c>
      <c r="R10" s="74" t="s">
        <v>78</v>
      </c>
      <c r="S10" s="74" t="s">
        <v>1</v>
      </c>
      <c r="T10" s="74" t="s">
        <v>78</v>
      </c>
      <c r="U10" s="74" t="s">
        <v>1</v>
      </c>
      <c r="V10" s="74" t="s">
        <v>78</v>
      </c>
      <c r="W10" s="74" t="s">
        <v>1</v>
      </c>
      <c r="X10" s="74" t="s">
        <v>78</v>
      </c>
      <c r="Y10" s="74" t="s">
        <v>1</v>
      </c>
      <c r="Z10" s="74" t="s">
        <v>78</v>
      </c>
      <c r="AA10" s="74" t="s">
        <v>1</v>
      </c>
      <c r="AB10" s="249"/>
      <c r="AC10" s="249"/>
      <c r="AD10" s="215"/>
    </row>
    <row r="11" spans="1:55" ht="51" x14ac:dyDescent="0.2">
      <c r="B11" s="41">
        <f>ZÁUJEMCA!B8</f>
        <v>1</v>
      </c>
      <c r="C11" s="83" t="str">
        <f>ZÁUJEMCA!C8</f>
        <v>Ciele a hodnotenie výsledkov ( zložitosť súvisiaca s výstupom): ide o opis zložitosti vyplývajúcej z nejasných, náročných a vzájomne konfliktných cieľov, cieľov, požiadaviek a očakávaní.</v>
      </c>
      <c r="D11" s="41">
        <v>2</v>
      </c>
      <c r="E11" s="228">
        <v>2</v>
      </c>
      <c r="F11" s="41">
        <v>3</v>
      </c>
      <c r="G11" s="228">
        <v>3</v>
      </c>
      <c r="H11" s="41">
        <v>2</v>
      </c>
      <c r="I11" s="228">
        <v>2</v>
      </c>
      <c r="J11" s="41" t="str">
        <f>ZÁUJEMCA!K8</f>
        <v/>
      </c>
      <c r="K11" s="42"/>
      <c r="L11" s="41" t="str">
        <f>ZÁUJEMCA!L8</f>
        <v/>
      </c>
      <c r="M11" s="42"/>
      <c r="N11" s="41" t="str">
        <f>ZÁUJEMCA!M8</f>
        <v/>
      </c>
      <c r="O11" s="42"/>
      <c r="P11" s="41" t="str">
        <f>ZÁUJEMCA!N8</f>
        <v/>
      </c>
      <c r="Q11" s="42"/>
      <c r="R11" s="41" t="str">
        <f>ZÁUJEMCA!O8</f>
        <v/>
      </c>
      <c r="S11" s="42"/>
      <c r="T11" s="41" t="str">
        <f>ZÁUJEMCA!P8</f>
        <v/>
      </c>
      <c r="U11" s="42"/>
      <c r="V11" s="41" t="str">
        <f>ZÁUJEMCA!Q8</f>
        <v/>
      </c>
      <c r="W11" s="42"/>
      <c r="X11" s="41" t="str">
        <f>ZÁUJEMCA!R8</f>
        <v/>
      </c>
      <c r="Y11" s="42"/>
      <c r="Z11" s="41" t="str">
        <f>ZÁUJEMCA!S8</f>
        <v/>
      </c>
      <c r="AA11" s="42"/>
      <c r="AB11" s="59"/>
      <c r="AC11" s="20" t="s">
        <v>56</v>
      </c>
      <c r="AD11" s="216"/>
      <c r="AF11" s="8" t="s">
        <v>28</v>
      </c>
      <c r="AG11" s="8">
        <f t="shared" ref="AG11:AG20" si="0">IF(E11="",D11,E11)</f>
        <v>2</v>
      </c>
      <c r="AH11" s="8" t="s">
        <v>28</v>
      </c>
      <c r="AI11" s="8">
        <f t="shared" ref="AI11:AI20" si="1">IF(G11="",F11,G11)</f>
        <v>3</v>
      </c>
      <c r="AJ11" s="8" t="s">
        <v>28</v>
      </c>
      <c r="AK11" s="8">
        <f t="shared" ref="AK11:AK20" si="2">IF(I11="",H11,I11)</f>
        <v>2</v>
      </c>
      <c r="AL11" s="8" t="s">
        <v>28</v>
      </c>
      <c r="AM11" s="8" t="str">
        <f t="shared" ref="AM11:AM20" si="3">IF(K11="",J11,K11)</f>
        <v/>
      </c>
      <c r="AN11" s="8" t="s">
        <v>28</v>
      </c>
      <c r="AO11" s="8" t="str">
        <f t="shared" ref="AO11:AO20" si="4">IF(M11="",L11,M11)</f>
        <v/>
      </c>
      <c r="AP11" s="8" t="s">
        <v>28</v>
      </c>
      <c r="AQ11" s="8" t="str">
        <f t="shared" ref="AQ11:AQ20" si="5">IF(O11="",N11,O11)</f>
        <v/>
      </c>
      <c r="AR11" s="8" t="s">
        <v>28</v>
      </c>
      <c r="AS11" s="8" t="str">
        <f t="shared" ref="AS11:AS20" si="6">IF(Q11="",P11,Q11)</f>
        <v/>
      </c>
      <c r="AT11" s="8" t="s">
        <v>28</v>
      </c>
      <c r="AU11" s="8" t="str">
        <f t="shared" ref="AU11:AU20" si="7">IF(S11="",R11,S11)</f>
        <v/>
      </c>
      <c r="AV11" s="8" t="s">
        <v>28</v>
      </c>
      <c r="AW11" s="8" t="str">
        <f t="shared" ref="AW11:AW20" si="8">IF(U11="",T11,U11)</f>
        <v/>
      </c>
      <c r="AX11" s="8" t="s">
        <v>28</v>
      </c>
      <c r="AY11" s="8" t="str">
        <f t="shared" ref="AY11:AY20" si="9">IF(W11="",V11,W11)</f>
        <v/>
      </c>
      <c r="AZ11" s="8" t="s">
        <v>28</v>
      </c>
      <c r="BA11" s="8" t="str">
        <f t="shared" ref="BA11:BA20" si="10">IF(Y11="",X11,Y11)</f>
        <v/>
      </c>
      <c r="BB11" s="8" t="s">
        <v>28</v>
      </c>
      <c r="BC11" s="8" t="str">
        <f t="shared" ref="BC11:BC20" si="11">IF(AA11="",Z11,AA11)</f>
        <v/>
      </c>
    </row>
    <row r="12" spans="1:55" ht="63.75" x14ac:dyDescent="0.2">
      <c r="B12" s="41">
        <f>ZÁUJEMCA!B22</f>
        <v>2</v>
      </c>
      <c r="C12" s="83" t="str">
        <f>ZÁUJEMCA!C22</f>
        <v>Procesy, metódy, nástroje a techniky ( zložitosť procesu ): ukazovateľ opisuje zložitosť súvisiacu s počtom úloh, predpokladov a obmedzení a ich vzájomnú závislosť, procesy a požiadavky na kvalitu procesov, tímová komunikačná štruktúra, dostupnosť podporných metód, nástrojov a techník.</v>
      </c>
      <c r="D12" s="41">
        <v>3</v>
      </c>
      <c r="E12" s="228">
        <v>3</v>
      </c>
      <c r="F12" s="41">
        <v>2</v>
      </c>
      <c r="G12" s="228">
        <v>2</v>
      </c>
      <c r="H12" s="41">
        <v>3</v>
      </c>
      <c r="I12" s="228">
        <v>3</v>
      </c>
      <c r="J12" s="41" t="str">
        <f>ZÁUJEMCA!K22</f>
        <v/>
      </c>
      <c r="K12" s="42"/>
      <c r="L12" s="41" t="str">
        <f>ZÁUJEMCA!L22</f>
        <v/>
      </c>
      <c r="M12" s="42"/>
      <c r="N12" s="41" t="str">
        <f>ZÁUJEMCA!M22</f>
        <v/>
      </c>
      <c r="O12" s="42"/>
      <c r="P12" s="41" t="str">
        <f>ZÁUJEMCA!N22</f>
        <v/>
      </c>
      <c r="Q12" s="42"/>
      <c r="R12" s="41" t="str">
        <f>ZÁUJEMCA!O22</f>
        <v/>
      </c>
      <c r="S12" s="42"/>
      <c r="T12" s="41" t="str">
        <f>ZÁUJEMCA!P22</f>
        <v/>
      </c>
      <c r="U12" s="42"/>
      <c r="V12" s="41" t="str">
        <f>ZÁUJEMCA!Q22</f>
        <v/>
      </c>
      <c r="W12" s="42"/>
      <c r="X12" s="41" t="str">
        <f>ZÁUJEMCA!R22</f>
        <v/>
      </c>
      <c r="Y12" s="42"/>
      <c r="Z12" s="41" t="str">
        <f>ZÁUJEMCA!S22</f>
        <v/>
      </c>
      <c r="AA12" s="42"/>
      <c r="AB12" s="59"/>
      <c r="AC12" s="20" t="s">
        <v>57</v>
      </c>
      <c r="AD12" s="216"/>
      <c r="AF12" s="8" t="s">
        <v>28</v>
      </c>
      <c r="AG12" s="8">
        <f t="shared" si="0"/>
        <v>3</v>
      </c>
      <c r="AH12" s="8" t="s">
        <v>28</v>
      </c>
      <c r="AI12" s="8">
        <f t="shared" si="1"/>
        <v>2</v>
      </c>
      <c r="AJ12" s="8" t="s">
        <v>28</v>
      </c>
      <c r="AK12" s="8">
        <f t="shared" si="2"/>
        <v>3</v>
      </c>
      <c r="AL12" s="8" t="s">
        <v>28</v>
      </c>
      <c r="AM12" s="8" t="str">
        <f t="shared" si="3"/>
        <v/>
      </c>
      <c r="AN12" s="8" t="s">
        <v>28</v>
      </c>
      <c r="AO12" s="8" t="str">
        <f t="shared" si="4"/>
        <v/>
      </c>
      <c r="AP12" s="8" t="s">
        <v>28</v>
      </c>
      <c r="AQ12" s="8" t="str">
        <f t="shared" si="5"/>
        <v/>
      </c>
      <c r="AR12" s="8" t="s">
        <v>28</v>
      </c>
      <c r="AS12" s="8" t="str">
        <f t="shared" si="6"/>
        <v/>
      </c>
      <c r="AT12" s="8" t="s">
        <v>28</v>
      </c>
      <c r="AU12" s="8" t="str">
        <f t="shared" si="7"/>
        <v/>
      </c>
      <c r="AV12" s="8" t="s">
        <v>28</v>
      </c>
      <c r="AW12" s="8" t="str">
        <f t="shared" si="8"/>
        <v/>
      </c>
      <c r="AX12" s="8" t="s">
        <v>28</v>
      </c>
      <c r="AY12" s="8" t="str">
        <f t="shared" si="9"/>
        <v/>
      </c>
      <c r="AZ12" s="8" t="s">
        <v>28</v>
      </c>
      <c r="BA12" s="8" t="str">
        <f t="shared" si="10"/>
        <v/>
      </c>
      <c r="BB12" s="8" t="s">
        <v>28</v>
      </c>
      <c r="BC12" s="8" t="str">
        <f t="shared" si="11"/>
        <v/>
      </c>
    </row>
    <row r="13" spans="1:55" ht="69.95" customHeight="1" x14ac:dyDescent="0.2">
      <c r="B13" s="41">
        <f>ZÁUJEMCA!B29</f>
        <v>3</v>
      </c>
      <c r="C13" s="83" t="str">
        <f>ZÁUJEMCA!C29</f>
        <v>Zdroje vrátane finančných prostriedkov ( zložitosť súvisiaca so vstupmi ): ukazovateľ opisuje zložitosť súvisiacu so získavaním a financovaním potrebných rozpočtov, rôznorodosť alebo nedostatok zdrojov (ľudských a iných ), procesy a činnosti potrebné na riadenie finančných a zdrojových aspektov vrátane obstarávania.</v>
      </c>
      <c r="D13" s="41">
        <v>1</v>
      </c>
      <c r="E13" s="42">
        <v>2</v>
      </c>
      <c r="F13" s="41">
        <v>3</v>
      </c>
      <c r="G13" s="228">
        <v>3</v>
      </c>
      <c r="H13" s="41">
        <v>3</v>
      </c>
      <c r="I13" s="228">
        <v>3</v>
      </c>
      <c r="J13" s="41" t="str">
        <f>ZÁUJEMCA!K29</f>
        <v/>
      </c>
      <c r="K13" s="42"/>
      <c r="L13" s="41" t="str">
        <f>ZÁUJEMCA!L29</f>
        <v/>
      </c>
      <c r="M13" s="42"/>
      <c r="N13" s="41" t="str">
        <f>ZÁUJEMCA!M29</f>
        <v/>
      </c>
      <c r="O13" s="42"/>
      <c r="P13" s="41" t="str">
        <f>ZÁUJEMCA!N29</f>
        <v/>
      </c>
      <c r="Q13" s="42"/>
      <c r="R13" s="41" t="str">
        <f>ZÁUJEMCA!O29</f>
        <v/>
      </c>
      <c r="S13" s="42"/>
      <c r="T13" s="41" t="str">
        <f>ZÁUJEMCA!P29</f>
        <v/>
      </c>
      <c r="U13" s="42"/>
      <c r="V13" s="41" t="str">
        <f>ZÁUJEMCA!Q29</f>
        <v/>
      </c>
      <c r="W13" s="42"/>
      <c r="X13" s="41" t="str">
        <f>ZÁUJEMCA!R29</f>
        <v/>
      </c>
      <c r="Y13" s="42"/>
      <c r="Z13" s="41" t="str">
        <f>ZÁUJEMCA!S29</f>
        <v/>
      </c>
      <c r="AA13" s="42"/>
      <c r="AB13" s="59"/>
      <c r="AC13" s="20" t="s">
        <v>58</v>
      </c>
      <c r="AD13" s="216"/>
      <c r="AE13" s="38"/>
      <c r="AF13" s="8" t="s">
        <v>28</v>
      </c>
      <c r="AG13" s="8">
        <f t="shared" si="0"/>
        <v>2</v>
      </c>
      <c r="AH13" s="8" t="s">
        <v>28</v>
      </c>
      <c r="AI13" s="8">
        <f t="shared" si="1"/>
        <v>3</v>
      </c>
      <c r="AJ13" s="8" t="s">
        <v>28</v>
      </c>
      <c r="AK13" s="8">
        <f t="shared" si="2"/>
        <v>3</v>
      </c>
      <c r="AL13" s="8" t="s">
        <v>28</v>
      </c>
      <c r="AM13" s="8" t="str">
        <f t="shared" si="3"/>
        <v/>
      </c>
      <c r="AN13" s="8" t="s">
        <v>28</v>
      </c>
      <c r="AO13" s="8" t="str">
        <f t="shared" si="4"/>
        <v/>
      </c>
      <c r="AP13" s="8" t="s">
        <v>28</v>
      </c>
      <c r="AQ13" s="8" t="str">
        <f t="shared" si="5"/>
        <v/>
      </c>
      <c r="AR13" s="8" t="s">
        <v>28</v>
      </c>
      <c r="AS13" s="8" t="str">
        <f t="shared" si="6"/>
        <v/>
      </c>
      <c r="AT13" s="8" t="s">
        <v>28</v>
      </c>
      <c r="AU13" s="8" t="str">
        <f t="shared" si="7"/>
        <v/>
      </c>
      <c r="AV13" s="8" t="s">
        <v>28</v>
      </c>
      <c r="AW13" s="8" t="str">
        <f t="shared" si="8"/>
        <v/>
      </c>
      <c r="AX13" s="8" t="s">
        <v>28</v>
      </c>
      <c r="AY13" s="8" t="str">
        <f t="shared" si="9"/>
        <v/>
      </c>
      <c r="AZ13" s="8" t="s">
        <v>28</v>
      </c>
      <c r="BA13" s="8" t="str">
        <f t="shared" si="10"/>
        <v/>
      </c>
      <c r="BB13" s="8" t="s">
        <v>28</v>
      </c>
      <c r="BC13" s="8" t="str">
        <f t="shared" si="11"/>
        <v/>
      </c>
    </row>
    <row r="14" spans="1:55" ht="45.95" customHeight="1" x14ac:dyDescent="0.2">
      <c r="B14" s="41">
        <f>ZÁUJEMCA!B42</f>
        <v>4</v>
      </c>
      <c r="C14" s="83" t="str">
        <f>ZÁUJEMCA!C42</f>
        <v>Riziká a príležitosti ( zložitosť súvisiaca s rizikom ): ukazovateľ opisuje zložitosť súvisiacu s rizikovým profilom a úrovňami neistôt projektov a súvisiacich iniciatív.</v>
      </c>
      <c r="D14" s="41">
        <v>2</v>
      </c>
      <c r="E14" s="228">
        <v>2</v>
      </c>
      <c r="F14" s="41">
        <v>2</v>
      </c>
      <c r="G14" s="228">
        <v>2</v>
      </c>
      <c r="H14" s="41">
        <v>2</v>
      </c>
      <c r="I14" s="42">
        <v>3</v>
      </c>
      <c r="J14" s="41" t="str">
        <f>ZÁUJEMCA!K42</f>
        <v/>
      </c>
      <c r="K14" s="42"/>
      <c r="L14" s="41" t="str">
        <f>ZÁUJEMCA!L42</f>
        <v/>
      </c>
      <c r="M14" s="42"/>
      <c r="N14" s="41" t="str">
        <f>ZÁUJEMCA!M42</f>
        <v/>
      </c>
      <c r="O14" s="42"/>
      <c r="P14" s="41" t="str">
        <f>ZÁUJEMCA!N42</f>
        <v/>
      </c>
      <c r="Q14" s="42"/>
      <c r="R14" s="41" t="str">
        <f>ZÁUJEMCA!O42</f>
        <v/>
      </c>
      <c r="S14" s="42"/>
      <c r="T14" s="41" t="str">
        <f>ZÁUJEMCA!P42</f>
        <v/>
      </c>
      <c r="U14" s="42"/>
      <c r="V14" s="41" t="str">
        <f>ZÁUJEMCA!Q42</f>
        <v/>
      </c>
      <c r="W14" s="42"/>
      <c r="X14" s="41" t="str">
        <f>ZÁUJEMCA!R42</f>
        <v/>
      </c>
      <c r="Y14" s="42"/>
      <c r="Z14" s="41" t="str">
        <f>ZÁUJEMCA!S42</f>
        <v/>
      </c>
      <c r="AA14" s="42"/>
      <c r="AB14" s="59"/>
      <c r="AC14" s="20" t="s">
        <v>59</v>
      </c>
      <c r="AD14" s="216"/>
      <c r="AE14" s="38"/>
      <c r="AF14" s="8" t="s">
        <v>28</v>
      </c>
      <c r="AG14" s="8">
        <f t="shared" si="0"/>
        <v>2</v>
      </c>
      <c r="AH14" s="8" t="s">
        <v>28</v>
      </c>
      <c r="AI14" s="8">
        <f t="shared" si="1"/>
        <v>2</v>
      </c>
      <c r="AJ14" s="8" t="s">
        <v>28</v>
      </c>
      <c r="AK14" s="8">
        <f t="shared" si="2"/>
        <v>3</v>
      </c>
      <c r="AL14" s="8" t="s">
        <v>28</v>
      </c>
      <c r="AM14" s="8" t="str">
        <f t="shared" si="3"/>
        <v/>
      </c>
      <c r="AN14" s="8" t="s">
        <v>28</v>
      </c>
      <c r="AO14" s="8" t="str">
        <f t="shared" si="4"/>
        <v/>
      </c>
      <c r="AP14" s="8" t="s">
        <v>28</v>
      </c>
      <c r="AQ14" s="8" t="str">
        <f t="shared" si="5"/>
        <v/>
      </c>
      <c r="AR14" s="8" t="s">
        <v>28</v>
      </c>
      <c r="AS14" s="8" t="str">
        <f t="shared" si="6"/>
        <v/>
      </c>
      <c r="AT14" s="8" t="s">
        <v>28</v>
      </c>
      <c r="AU14" s="8" t="str">
        <f t="shared" si="7"/>
        <v/>
      </c>
      <c r="AV14" s="8" t="s">
        <v>28</v>
      </c>
      <c r="AW14" s="8" t="str">
        <f t="shared" si="8"/>
        <v/>
      </c>
      <c r="AX14" s="8" t="s">
        <v>28</v>
      </c>
      <c r="AY14" s="8" t="str">
        <f t="shared" si="9"/>
        <v/>
      </c>
      <c r="AZ14" s="8" t="s">
        <v>28</v>
      </c>
      <c r="BA14" s="8" t="str">
        <f t="shared" si="10"/>
        <v/>
      </c>
      <c r="BB14" s="8" t="s">
        <v>28</v>
      </c>
      <c r="BC14" s="8" t="str">
        <f t="shared" si="11"/>
        <v/>
      </c>
    </row>
    <row r="15" spans="1:55" s="23" customFormat="1" ht="90" customHeight="1" x14ac:dyDescent="0.2">
      <c r="B15" s="41">
        <f>ZÁUJEMCA!B53</f>
        <v>5</v>
      </c>
      <c r="C15" s="83" t="str">
        <f>ZÁUJEMCA!C53</f>
        <v>Zúčastnené strany a integrácia (zložitosť súvisiaca so stratégiou): ukazovateľ opisuje vplyv formálnej stratégie sponzorských organizácií a noriem, predpisov, neformálnych stratégií a politík, ktoré môžu ovplyvniť projekt. Ďalšie faktory môžu zahŕňať význam výsledkov pre organizáciu; Miera dohody medzi zainteresovanými stranami; Neformálna sila, záujmy a odpor, ktorý obklopuje projekt; akékoľvek zákonné alebo regulačné požiadavky.</v>
      </c>
      <c r="D15" s="41">
        <v>3</v>
      </c>
      <c r="E15" s="42">
        <v>2</v>
      </c>
      <c r="F15" s="41">
        <v>3</v>
      </c>
      <c r="G15" s="228">
        <v>3</v>
      </c>
      <c r="H15" s="41">
        <v>3</v>
      </c>
      <c r="I15" s="228">
        <v>3</v>
      </c>
      <c r="J15" s="41" t="str">
        <f>ZÁUJEMCA!K53</f>
        <v/>
      </c>
      <c r="K15" s="42"/>
      <c r="L15" s="41" t="str">
        <f>ZÁUJEMCA!L53</f>
        <v/>
      </c>
      <c r="M15" s="42"/>
      <c r="N15" s="41" t="str">
        <f>ZÁUJEMCA!M53</f>
        <v/>
      </c>
      <c r="O15" s="42"/>
      <c r="P15" s="41" t="str">
        <f>ZÁUJEMCA!N53</f>
        <v/>
      </c>
      <c r="Q15" s="42"/>
      <c r="R15" s="41" t="str">
        <f>ZÁUJEMCA!O53</f>
        <v/>
      </c>
      <c r="S15" s="42"/>
      <c r="T15" s="41" t="str">
        <f>ZÁUJEMCA!P53</f>
        <v/>
      </c>
      <c r="U15" s="42"/>
      <c r="V15" s="41" t="str">
        <f>ZÁUJEMCA!Q53</f>
        <v/>
      </c>
      <c r="W15" s="42"/>
      <c r="X15" s="41" t="str">
        <f>ZÁUJEMCA!R53</f>
        <v/>
      </c>
      <c r="Y15" s="42"/>
      <c r="Z15" s="41" t="str">
        <f>ZÁUJEMCA!S53</f>
        <v/>
      </c>
      <c r="AA15" s="42"/>
      <c r="AB15" s="60"/>
      <c r="AC15" s="20" t="s">
        <v>60</v>
      </c>
      <c r="AD15" s="217"/>
      <c r="AE15" s="38"/>
      <c r="AF15" s="8" t="s">
        <v>28</v>
      </c>
      <c r="AG15" s="8">
        <f t="shared" si="0"/>
        <v>2</v>
      </c>
      <c r="AH15" s="8" t="s">
        <v>28</v>
      </c>
      <c r="AI15" s="8">
        <f t="shared" si="1"/>
        <v>3</v>
      </c>
      <c r="AJ15" s="8" t="s">
        <v>28</v>
      </c>
      <c r="AK15" s="8">
        <f t="shared" si="2"/>
        <v>3</v>
      </c>
      <c r="AL15" s="8" t="s">
        <v>28</v>
      </c>
      <c r="AM15" s="8" t="str">
        <f t="shared" si="3"/>
        <v/>
      </c>
      <c r="AN15" s="8" t="s">
        <v>28</v>
      </c>
      <c r="AO15" s="8" t="str">
        <f t="shared" si="4"/>
        <v/>
      </c>
      <c r="AP15" s="8" t="s">
        <v>28</v>
      </c>
      <c r="AQ15" s="8" t="str">
        <f t="shared" si="5"/>
        <v/>
      </c>
      <c r="AR15" s="8" t="s">
        <v>28</v>
      </c>
      <c r="AS15" s="8" t="str">
        <f t="shared" si="6"/>
        <v/>
      </c>
      <c r="AT15" s="8" t="s">
        <v>28</v>
      </c>
      <c r="AU15" s="8" t="str">
        <f t="shared" si="7"/>
        <v/>
      </c>
      <c r="AV15" s="8" t="s">
        <v>28</v>
      </c>
      <c r="AW15" s="8" t="str">
        <f t="shared" si="8"/>
        <v/>
      </c>
      <c r="AX15" s="8" t="s">
        <v>28</v>
      </c>
      <c r="AY15" s="8" t="str">
        <f t="shared" si="9"/>
        <v/>
      </c>
      <c r="AZ15" s="8" t="s">
        <v>28</v>
      </c>
      <c r="BA15" s="8" t="str">
        <f t="shared" si="10"/>
        <v/>
      </c>
      <c r="BB15" s="8" t="s">
        <v>28</v>
      </c>
      <c r="BC15" s="8" t="str">
        <f t="shared" si="11"/>
        <v/>
      </c>
    </row>
    <row r="16" spans="1:55" ht="60" customHeight="1" x14ac:dyDescent="0.2">
      <c r="B16" s="41">
        <f>ZÁUJEMCA!B65</f>
        <v>6</v>
      </c>
      <c r="C16" s="83" t="str">
        <f>ZÁUJEMCA!C65</f>
        <v>Vzťahy so stálymi organizáciami (zložitosť súvisiaca s organizáciou):  ukazovateľ opisuje množstvo a vzájomný vzťah medzi rozhraniami projektu, programu alebo portfólia so systémami, štruktúrami, podávaním správ a rozhodovacími procesmi organizácie.</v>
      </c>
      <c r="D16" s="84">
        <v>2</v>
      </c>
      <c r="E16" s="228">
        <v>2</v>
      </c>
      <c r="F16" s="84">
        <v>3</v>
      </c>
      <c r="G16" s="228">
        <v>3</v>
      </c>
      <c r="H16" s="84">
        <v>2</v>
      </c>
      <c r="I16" s="228">
        <v>2</v>
      </c>
      <c r="J16" s="84" t="str">
        <f>ZÁUJEMCA!K65</f>
        <v/>
      </c>
      <c r="K16" s="42"/>
      <c r="L16" s="84" t="str">
        <f>ZÁUJEMCA!L65</f>
        <v/>
      </c>
      <c r="M16" s="42"/>
      <c r="N16" s="84" t="str">
        <f>ZÁUJEMCA!M65</f>
        <v/>
      </c>
      <c r="O16" s="42"/>
      <c r="P16" s="84" t="str">
        <f>ZÁUJEMCA!N65</f>
        <v/>
      </c>
      <c r="Q16" s="42"/>
      <c r="R16" s="84" t="str">
        <f>ZÁUJEMCA!O65</f>
        <v/>
      </c>
      <c r="S16" s="42"/>
      <c r="T16" s="84" t="str">
        <f>ZÁUJEMCA!P65</f>
        <v/>
      </c>
      <c r="U16" s="42"/>
      <c r="V16" s="84" t="str">
        <f>ZÁUJEMCA!Q65</f>
        <v/>
      </c>
      <c r="W16" s="42"/>
      <c r="X16" s="84" t="str">
        <f>ZÁUJEMCA!R65</f>
        <v/>
      </c>
      <c r="Y16" s="42"/>
      <c r="Z16" s="84" t="str">
        <f>ZÁUJEMCA!S65</f>
        <v/>
      </c>
      <c r="AA16" s="42"/>
      <c r="AB16" s="59"/>
      <c r="AC16" s="20" t="s">
        <v>61</v>
      </c>
      <c r="AD16" s="216"/>
      <c r="AF16" s="8" t="s">
        <v>28</v>
      </c>
      <c r="AG16" s="8">
        <f t="shared" si="0"/>
        <v>2</v>
      </c>
      <c r="AH16" s="8" t="s">
        <v>28</v>
      </c>
      <c r="AI16" s="8">
        <f t="shared" si="1"/>
        <v>3</v>
      </c>
      <c r="AJ16" s="8" t="s">
        <v>28</v>
      </c>
      <c r="AK16" s="8">
        <f t="shared" si="2"/>
        <v>2</v>
      </c>
      <c r="AL16" s="8" t="s">
        <v>28</v>
      </c>
      <c r="AM16" s="8" t="str">
        <f t="shared" si="3"/>
        <v/>
      </c>
      <c r="AN16" s="8" t="s">
        <v>28</v>
      </c>
      <c r="AO16" s="8" t="str">
        <f t="shared" si="4"/>
        <v/>
      </c>
      <c r="AP16" s="8" t="s">
        <v>28</v>
      </c>
      <c r="AQ16" s="8" t="str">
        <f t="shared" si="5"/>
        <v/>
      </c>
      <c r="AR16" s="8" t="s">
        <v>28</v>
      </c>
      <c r="AS16" s="8" t="str">
        <f t="shared" si="6"/>
        <v/>
      </c>
      <c r="AT16" s="8" t="s">
        <v>28</v>
      </c>
      <c r="AU16" s="8" t="str">
        <f t="shared" si="7"/>
        <v/>
      </c>
      <c r="AV16" s="8" t="s">
        <v>28</v>
      </c>
      <c r="AW16" s="8" t="str">
        <f t="shared" si="8"/>
        <v/>
      </c>
      <c r="AX16" s="8" t="s">
        <v>28</v>
      </c>
      <c r="AY16" s="8" t="str">
        <f t="shared" si="9"/>
        <v/>
      </c>
      <c r="AZ16" s="8" t="s">
        <v>28</v>
      </c>
      <c r="BA16" s="8" t="str">
        <f t="shared" si="10"/>
        <v/>
      </c>
      <c r="BB16" s="8" t="s">
        <v>28</v>
      </c>
      <c r="BC16" s="8" t="str">
        <f t="shared" si="11"/>
        <v/>
      </c>
    </row>
    <row r="17" spans="1:55" ht="51" x14ac:dyDescent="0.2">
      <c r="B17" s="41">
        <f>ZÁUJEMCA!B77</f>
        <v>7</v>
      </c>
      <c r="C17" s="83" t="str">
        <f>ZÁUJEMCA!C77</f>
        <v>Kultúrny a sociálny kontext (sociálno-kultúrna zložitosť): ukazovateľ opisuje zložitosť vyplývajúcu z rozvoja sociálnej kultúry. Môžu zahŕňať rozhrania s účastníkmi, zainteresovanými stranami alebo organizáciami z rôznych sociálno-kultúrnych prostredí.</v>
      </c>
      <c r="D17" s="84">
        <v>1</v>
      </c>
      <c r="E17" s="228">
        <v>1</v>
      </c>
      <c r="F17" s="84">
        <v>2</v>
      </c>
      <c r="G17" s="228">
        <v>2</v>
      </c>
      <c r="H17" s="84">
        <v>2</v>
      </c>
      <c r="I17" s="228">
        <v>2</v>
      </c>
      <c r="J17" s="84" t="str">
        <f>ZÁUJEMCA!K77</f>
        <v/>
      </c>
      <c r="K17" s="42"/>
      <c r="L17" s="84" t="str">
        <f>ZÁUJEMCA!L77</f>
        <v/>
      </c>
      <c r="M17" s="42"/>
      <c r="N17" s="84" t="str">
        <f>ZÁUJEMCA!M77</f>
        <v/>
      </c>
      <c r="O17" s="42"/>
      <c r="P17" s="84" t="str">
        <f>ZÁUJEMCA!N77</f>
        <v/>
      </c>
      <c r="Q17" s="42"/>
      <c r="R17" s="84" t="str">
        <f>ZÁUJEMCA!O77</f>
        <v/>
      </c>
      <c r="S17" s="42"/>
      <c r="T17" s="84" t="str">
        <f>ZÁUJEMCA!P77</f>
        <v/>
      </c>
      <c r="U17" s="42"/>
      <c r="V17" s="84" t="str">
        <f>ZÁUJEMCA!Q77</f>
        <v/>
      </c>
      <c r="W17" s="42"/>
      <c r="X17" s="84" t="str">
        <f>ZÁUJEMCA!R77</f>
        <v/>
      </c>
      <c r="Y17" s="42"/>
      <c r="Z17" s="84" t="str">
        <f>ZÁUJEMCA!S77</f>
        <v/>
      </c>
      <c r="AA17" s="42"/>
      <c r="AB17" s="59"/>
      <c r="AC17" s="20" t="s">
        <v>62</v>
      </c>
      <c r="AD17" s="216"/>
      <c r="AF17" s="8" t="s">
        <v>28</v>
      </c>
      <c r="AG17" s="8">
        <f t="shared" si="0"/>
        <v>1</v>
      </c>
      <c r="AH17" s="8" t="s">
        <v>28</v>
      </c>
      <c r="AI17" s="8">
        <f t="shared" si="1"/>
        <v>2</v>
      </c>
      <c r="AJ17" s="8" t="s">
        <v>28</v>
      </c>
      <c r="AK17" s="8">
        <f t="shared" si="2"/>
        <v>2</v>
      </c>
      <c r="AL17" s="8" t="s">
        <v>28</v>
      </c>
      <c r="AM17" s="8" t="str">
        <f t="shared" si="3"/>
        <v/>
      </c>
      <c r="AN17" s="8" t="s">
        <v>28</v>
      </c>
      <c r="AO17" s="8" t="str">
        <f t="shared" si="4"/>
        <v/>
      </c>
      <c r="AP17" s="8" t="s">
        <v>28</v>
      </c>
      <c r="AQ17" s="8" t="str">
        <f t="shared" si="5"/>
        <v/>
      </c>
      <c r="AR17" s="8" t="s">
        <v>28</v>
      </c>
      <c r="AS17" s="8" t="str">
        <f t="shared" si="6"/>
        <v/>
      </c>
      <c r="AT17" s="8" t="s">
        <v>28</v>
      </c>
      <c r="AU17" s="8" t="str">
        <f t="shared" si="7"/>
        <v/>
      </c>
      <c r="AV17" s="8" t="s">
        <v>28</v>
      </c>
      <c r="AW17" s="8" t="str">
        <f t="shared" si="8"/>
        <v/>
      </c>
      <c r="AX17" s="8" t="s">
        <v>28</v>
      </c>
      <c r="AY17" s="8" t="str">
        <f t="shared" si="9"/>
        <v/>
      </c>
      <c r="AZ17" s="8" t="s">
        <v>28</v>
      </c>
      <c r="BA17" s="8" t="str">
        <f t="shared" si="10"/>
        <v/>
      </c>
      <c r="BB17" s="8" t="s">
        <v>28</v>
      </c>
      <c r="BC17" s="8" t="str">
        <f t="shared" si="11"/>
        <v/>
      </c>
    </row>
    <row r="18" spans="1:55" ht="63.75" x14ac:dyDescent="0.2">
      <c r="B18" s="41">
        <f>ZÁUJEMCA!B90</f>
        <v>8</v>
      </c>
      <c r="C18" s="83" t="str">
        <f>ZÁUJEMCA!C90</f>
        <v>Vedenie, tímová práca a rozhodnutia (komplexnosť súvisiaca s tímom): ukazovateľ opisuje požiadavky na riadenie/vedenie ľudí v rámci projektu. Zameriava sa na zložitosť vyplývajúcu zo vzťahu s tímom (tímami) a ich vyspelosťou, a teda vízie, usmernenia a riadenia, ktoré tím vyžaduje, aby zrealizoval projekt.</v>
      </c>
      <c r="D18" s="84">
        <v>2</v>
      </c>
      <c r="E18" s="228">
        <v>2</v>
      </c>
      <c r="F18" s="84">
        <v>4</v>
      </c>
      <c r="G18" s="228">
        <v>4</v>
      </c>
      <c r="H18" s="84">
        <v>3</v>
      </c>
      <c r="I18" s="228">
        <v>2</v>
      </c>
      <c r="J18" s="84" t="str">
        <f>ZÁUJEMCA!K90</f>
        <v/>
      </c>
      <c r="K18" s="42"/>
      <c r="L18" s="84" t="str">
        <f>ZÁUJEMCA!L90</f>
        <v/>
      </c>
      <c r="M18" s="42"/>
      <c r="N18" s="84" t="str">
        <f>ZÁUJEMCA!M90</f>
        <v/>
      </c>
      <c r="O18" s="42"/>
      <c r="P18" s="84" t="str">
        <f>ZÁUJEMCA!N90</f>
        <v/>
      </c>
      <c r="Q18" s="42"/>
      <c r="R18" s="84" t="str">
        <f>ZÁUJEMCA!O90</f>
        <v/>
      </c>
      <c r="S18" s="42"/>
      <c r="T18" s="84" t="str">
        <f>ZÁUJEMCA!P90</f>
        <v/>
      </c>
      <c r="U18" s="42"/>
      <c r="V18" s="84" t="str">
        <f>ZÁUJEMCA!Q90</f>
        <v/>
      </c>
      <c r="W18" s="42"/>
      <c r="X18" s="84" t="str">
        <f>ZÁUJEMCA!R90</f>
        <v/>
      </c>
      <c r="Y18" s="42"/>
      <c r="Z18" s="84" t="str">
        <f>ZÁUJEMCA!S90</f>
        <v/>
      </c>
      <c r="AA18" s="42"/>
      <c r="AB18" s="59"/>
      <c r="AC18" s="20" t="s">
        <v>63</v>
      </c>
      <c r="AD18" s="216"/>
      <c r="AE18" s="38"/>
      <c r="AF18" s="8" t="s">
        <v>28</v>
      </c>
      <c r="AG18" s="8">
        <f t="shared" si="0"/>
        <v>2</v>
      </c>
      <c r="AH18" s="8" t="s">
        <v>28</v>
      </c>
      <c r="AI18" s="8">
        <f t="shared" si="1"/>
        <v>4</v>
      </c>
      <c r="AJ18" s="8" t="s">
        <v>28</v>
      </c>
      <c r="AK18" s="8">
        <f t="shared" si="2"/>
        <v>2</v>
      </c>
      <c r="AL18" s="8" t="s">
        <v>28</v>
      </c>
      <c r="AM18" s="8" t="str">
        <f t="shared" si="3"/>
        <v/>
      </c>
      <c r="AN18" s="8" t="s">
        <v>28</v>
      </c>
      <c r="AO18" s="8" t="str">
        <f t="shared" si="4"/>
        <v/>
      </c>
      <c r="AP18" s="8" t="s">
        <v>28</v>
      </c>
      <c r="AQ18" s="8" t="str">
        <f t="shared" si="5"/>
        <v/>
      </c>
      <c r="AR18" s="8" t="s">
        <v>28</v>
      </c>
      <c r="AS18" s="8" t="str">
        <f t="shared" si="6"/>
        <v/>
      </c>
      <c r="AT18" s="8" t="s">
        <v>28</v>
      </c>
      <c r="AU18" s="8" t="str">
        <f t="shared" si="7"/>
        <v/>
      </c>
      <c r="AV18" s="8" t="s">
        <v>28</v>
      </c>
      <c r="AW18" s="8" t="str">
        <f t="shared" si="8"/>
        <v/>
      </c>
      <c r="AX18" s="8" t="s">
        <v>28</v>
      </c>
      <c r="AY18" s="8" t="str">
        <f t="shared" si="9"/>
        <v/>
      </c>
      <c r="AZ18" s="8" t="s">
        <v>28</v>
      </c>
      <c r="BA18" s="8" t="str">
        <f t="shared" si="10"/>
        <v/>
      </c>
      <c r="BB18" s="8" t="s">
        <v>28</v>
      </c>
      <c r="BC18" s="8" t="str">
        <f t="shared" si="11"/>
        <v/>
      </c>
    </row>
    <row r="19" spans="1:55" ht="76.5" x14ac:dyDescent="0.2">
      <c r="B19" s="41">
        <f>ZÁUJEMCA!B99</f>
        <v>9</v>
      </c>
      <c r="C19" s="83" t="str">
        <f>ZÁUJEMCA!C99</f>
        <v>Stupeň inovácie a všeobecné podmienky (zložitosť súvisiaca s inováciami): ukazovateľ opisuje zložitosť vyplývajúcu zo stupňa technickej inovácie projektu, programu alebo portfólia. Tento ukazovateľ sa môže zamerať na vzdelávanie a súvisiacu vynaliezavosť potrebnú na inováciu a / alebo na prácu s neznámymi výsledkami, prístupmi, procesmi, nástrojmi a / alebo metódami.</v>
      </c>
      <c r="D19" s="84">
        <v>2</v>
      </c>
      <c r="E19" s="228">
        <v>2</v>
      </c>
      <c r="F19" s="84">
        <v>3</v>
      </c>
      <c r="G19" s="228">
        <v>3</v>
      </c>
      <c r="H19" s="84">
        <v>3</v>
      </c>
      <c r="I19" s="228">
        <v>3</v>
      </c>
      <c r="J19" s="84" t="str">
        <f>ZÁUJEMCA!K99</f>
        <v/>
      </c>
      <c r="K19" s="42"/>
      <c r="L19" s="84" t="str">
        <f>ZÁUJEMCA!L99</f>
        <v/>
      </c>
      <c r="M19" s="42"/>
      <c r="N19" s="84" t="str">
        <f>ZÁUJEMCA!M99</f>
        <v/>
      </c>
      <c r="O19" s="42"/>
      <c r="P19" s="84" t="str">
        <f>ZÁUJEMCA!N99</f>
        <v/>
      </c>
      <c r="Q19" s="42"/>
      <c r="R19" s="84" t="str">
        <f>ZÁUJEMCA!O99</f>
        <v/>
      </c>
      <c r="S19" s="42"/>
      <c r="T19" s="84" t="str">
        <f>ZÁUJEMCA!P99</f>
        <v/>
      </c>
      <c r="U19" s="42"/>
      <c r="V19" s="84" t="str">
        <f>ZÁUJEMCA!Q99</f>
        <v/>
      </c>
      <c r="W19" s="42"/>
      <c r="X19" s="84" t="str">
        <f>ZÁUJEMCA!R99</f>
        <v/>
      </c>
      <c r="Y19" s="42"/>
      <c r="Z19" s="84" t="str">
        <f>ZÁUJEMCA!S99</f>
        <v/>
      </c>
      <c r="AA19" s="42"/>
      <c r="AB19" s="59"/>
      <c r="AC19" s="20" t="s">
        <v>64</v>
      </c>
      <c r="AD19" s="216"/>
      <c r="AE19" s="38"/>
      <c r="AF19" s="8" t="s">
        <v>28</v>
      </c>
      <c r="AG19" s="8">
        <f t="shared" si="0"/>
        <v>2</v>
      </c>
      <c r="AH19" s="8" t="s">
        <v>28</v>
      </c>
      <c r="AI19" s="8">
        <f t="shared" si="1"/>
        <v>3</v>
      </c>
      <c r="AJ19" s="8" t="s">
        <v>28</v>
      </c>
      <c r="AK19" s="8">
        <f t="shared" si="2"/>
        <v>3</v>
      </c>
      <c r="AL19" s="8" t="s">
        <v>28</v>
      </c>
      <c r="AM19" s="8" t="str">
        <f t="shared" si="3"/>
        <v/>
      </c>
      <c r="AN19" s="8" t="s">
        <v>28</v>
      </c>
      <c r="AO19" s="8" t="str">
        <f t="shared" si="4"/>
        <v/>
      </c>
      <c r="AP19" s="8" t="s">
        <v>28</v>
      </c>
      <c r="AQ19" s="8" t="str">
        <f t="shared" si="5"/>
        <v/>
      </c>
      <c r="AR19" s="8" t="s">
        <v>28</v>
      </c>
      <c r="AS19" s="8" t="str">
        <f t="shared" si="6"/>
        <v/>
      </c>
      <c r="AT19" s="8" t="s">
        <v>28</v>
      </c>
      <c r="AU19" s="8" t="str">
        <f t="shared" si="7"/>
        <v/>
      </c>
      <c r="AV19" s="8" t="s">
        <v>28</v>
      </c>
      <c r="AW19" s="8" t="str">
        <f t="shared" si="8"/>
        <v/>
      </c>
      <c r="AX19" s="8" t="s">
        <v>28</v>
      </c>
      <c r="AY19" s="8" t="str">
        <f t="shared" si="9"/>
        <v/>
      </c>
      <c r="AZ19" s="8" t="s">
        <v>28</v>
      </c>
      <c r="BA19" s="8" t="str">
        <f t="shared" si="10"/>
        <v/>
      </c>
      <c r="BB19" s="8" t="s">
        <v>28</v>
      </c>
      <c r="BC19" s="8" t="str">
        <f t="shared" si="11"/>
        <v/>
      </c>
    </row>
    <row r="20" spans="1:55" ht="51" x14ac:dyDescent="0.2">
      <c r="B20" s="41">
        <f>ZÁUJEMCA!B107</f>
        <v>10</v>
      </c>
      <c r="C20" s="83" t="str">
        <f>ZÁUJEMCA!C107</f>
        <v>Miera koordinácie (zložitosť súvisiaca s autonómiou): ukazovateľ opisuje rozsah autonómie a zodpovednosti, ktorú manažér projektu poskytol alebo preukázal. Zameriava sa na koordináciu, komunikáciu, podporu a ochranu záujmov projektu.</v>
      </c>
      <c r="D20" s="84">
        <v>3</v>
      </c>
      <c r="E20" s="228">
        <v>3</v>
      </c>
      <c r="F20" s="84">
        <v>3</v>
      </c>
      <c r="G20" s="228">
        <v>3</v>
      </c>
      <c r="H20" s="84">
        <v>2</v>
      </c>
      <c r="I20" s="228">
        <v>2</v>
      </c>
      <c r="J20" s="84" t="str">
        <f>ZÁUJEMCA!K107</f>
        <v/>
      </c>
      <c r="K20" s="42"/>
      <c r="L20" s="84" t="str">
        <f>ZÁUJEMCA!L107</f>
        <v/>
      </c>
      <c r="M20" s="42"/>
      <c r="N20" s="84" t="str">
        <f>ZÁUJEMCA!M107</f>
        <v/>
      </c>
      <c r="O20" s="42"/>
      <c r="P20" s="84" t="str">
        <f>ZÁUJEMCA!N107</f>
        <v/>
      </c>
      <c r="Q20" s="42"/>
      <c r="R20" s="84" t="str">
        <f>ZÁUJEMCA!O107</f>
        <v/>
      </c>
      <c r="S20" s="42"/>
      <c r="T20" s="84" t="str">
        <f>ZÁUJEMCA!P107</f>
        <v/>
      </c>
      <c r="U20" s="42"/>
      <c r="V20" s="84" t="str">
        <f>ZÁUJEMCA!Q107</f>
        <v/>
      </c>
      <c r="W20" s="42"/>
      <c r="X20" s="84" t="str">
        <f>ZÁUJEMCA!R107</f>
        <v/>
      </c>
      <c r="Y20" s="42"/>
      <c r="Z20" s="84" t="str">
        <f>ZÁUJEMCA!S107</f>
        <v/>
      </c>
      <c r="AA20" s="42"/>
      <c r="AB20" s="59"/>
      <c r="AC20" s="20" t="s">
        <v>65</v>
      </c>
      <c r="AD20" s="216"/>
      <c r="AE20" s="38"/>
      <c r="AF20" s="8" t="s">
        <v>28</v>
      </c>
      <c r="AG20" s="8">
        <f t="shared" si="0"/>
        <v>3</v>
      </c>
      <c r="AH20" s="8" t="s">
        <v>28</v>
      </c>
      <c r="AI20" s="8">
        <f t="shared" si="1"/>
        <v>3</v>
      </c>
      <c r="AJ20" s="8" t="s">
        <v>28</v>
      </c>
      <c r="AK20" s="8">
        <f t="shared" si="2"/>
        <v>2</v>
      </c>
      <c r="AL20" s="8" t="s">
        <v>28</v>
      </c>
      <c r="AM20" s="8" t="str">
        <f t="shared" si="3"/>
        <v/>
      </c>
      <c r="AN20" s="8" t="s">
        <v>28</v>
      </c>
      <c r="AO20" s="8" t="str">
        <f t="shared" si="4"/>
        <v/>
      </c>
      <c r="AP20" s="8" t="s">
        <v>28</v>
      </c>
      <c r="AQ20" s="8" t="str">
        <f t="shared" si="5"/>
        <v/>
      </c>
      <c r="AR20" s="8" t="s">
        <v>28</v>
      </c>
      <c r="AS20" s="8" t="str">
        <f t="shared" si="6"/>
        <v/>
      </c>
      <c r="AT20" s="8" t="s">
        <v>28</v>
      </c>
      <c r="AU20" s="8" t="str">
        <f t="shared" si="7"/>
        <v/>
      </c>
      <c r="AV20" s="8" t="s">
        <v>28</v>
      </c>
      <c r="AW20" s="8" t="str">
        <f t="shared" si="8"/>
        <v/>
      </c>
      <c r="AX20" s="8" t="s">
        <v>28</v>
      </c>
      <c r="AY20" s="8" t="str">
        <f t="shared" si="9"/>
        <v/>
      </c>
      <c r="AZ20" s="8" t="s">
        <v>28</v>
      </c>
      <c r="BA20" s="8" t="str">
        <f t="shared" si="10"/>
        <v/>
      </c>
      <c r="BB20" s="8" t="s">
        <v>28</v>
      </c>
      <c r="BC20" s="8" t="str">
        <f t="shared" si="11"/>
        <v/>
      </c>
    </row>
    <row r="21" spans="1:55" ht="17.100000000000001" customHeight="1" x14ac:dyDescent="0.2">
      <c r="A21" s="134"/>
      <c r="B21" s="135"/>
      <c r="C21" s="134"/>
      <c r="AB21" s="134"/>
      <c r="AC21" s="134"/>
      <c r="AE21" s="38"/>
    </row>
    <row r="22" spans="1:55" ht="17.100000000000001" customHeight="1" x14ac:dyDescent="0.2">
      <c r="A22" s="134"/>
      <c r="B22" s="135"/>
      <c r="C22" s="219" t="s">
        <v>278</v>
      </c>
      <c r="D22" s="31">
        <f>IF(SUM(D11:D20)=0,"",AVERAGE(D11:D20))</f>
        <v>2.1</v>
      </c>
      <c r="E22" s="31">
        <f>AG22</f>
        <v>2.1</v>
      </c>
      <c r="F22" s="31">
        <f t="shared" ref="F22:Z22" si="12">IF(SUM(F11:F20)=0,"",AVERAGE(F11:F20))</f>
        <v>2.8</v>
      </c>
      <c r="G22" s="31">
        <f>AI22</f>
        <v>2.8</v>
      </c>
      <c r="H22" s="31">
        <f t="shared" si="12"/>
        <v>2.5</v>
      </c>
      <c r="I22" s="31">
        <f>AK22</f>
        <v>2.5</v>
      </c>
      <c r="J22" s="31" t="str">
        <f t="shared" si="12"/>
        <v/>
      </c>
      <c r="K22" s="31" t="str">
        <f>AM22</f>
        <v/>
      </c>
      <c r="L22" s="31" t="str">
        <f t="shared" si="12"/>
        <v/>
      </c>
      <c r="M22" s="31" t="str">
        <f>AO22</f>
        <v/>
      </c>
      <c r="N22" s="31" t="str">
        <f t="shared" si="12"/>
        <v/>
      </c>
      <c r="O22" s="31" t="str">
        <f>AQ22</f>
        <v/>
      </c>
      <c r="P22" s="31" t="str">
        <f t="shared" si="12"/>
        <v/>
      </c>
      <c r="Q22" s="31" t="str">
        <f>AS22</f>
        <v/>
      </c>
      <c r="R22" s="31" t="str">
        <f t="shared" si="12"/>
        <v/>
      </c>
      <c r="S22" s="31" t="str">
        <f>AU22</f>
        <v/>
      </c>
      <c r="T22" s="31" t="str">
        <f t="shared" si="12"/>
        <v/>
      </c>
      <c r="U22" s="31" t="str">
        <f>AW22</f>
        <v/>
      </c>
      <c r="V22" s="31" t="str">
        <f t="shared" si="12"/>
        <v/>
      </c>
      <c r="W22" s="31" t="str">
        <f>AY22</f>
        <v/>
      </c>
      <c r="X22" s="31" t="str">
        <f t="shared" si="12"/>
        <v/>
      </c>
      <c r="Y22" s="31" t="str">
        <f>BA22</f>
        <v/>
      </c>
      <c r="Z22" s="31" t="str">
        <f t="shared" si="12"/>
        <v/>
      </c>
      <c r="AA22" s="31" t="str">
        <f>BC22</f>
        <v/>
      </c>
      <c r="AB22" s="134"/>
      <c r="AC22" s="134"/>
      <c r="AE22" s="38"/>
      <c r="AG22" s="31">
        <f>IF(SUM(AG11:AG20)=0,"",SUM(AG11:AG20)/10)</f>
        <v>2.1</v>
      </c>
      <c r="AH22" s="31" t="str">
        <f t="shared" ref="AH22:BC22" si="13">IF(SUM(AH11:AH20)=0,"",SUM(AH11:AH20)/10)</f>
        <v/>
      </c>
      <c r="AI22" s="31">
        <f t="shared" si="13"/>
        <v>2.8</v>
      </c>
      <c r="AJ22" s="31" t="str">
        <f t="shared" si="13"/>
        <v/>
      </c>
      <c r="AK22" s="31">
        <f t="shared" si="13"/>
        <v>2.5</v>
      </c>
      <c r="AL22" s="31" t="str">
        <f t="shared" si="13"/>
        <v/>
      </c>
      <c r="AM22" s="31" t="str">
        <f t="shared" si="13"/>
        <v/>
      </c>
      <c r="AN22" s="31" t="str">
        <f t="shared" si="13"/>
        <v/>
      </c>
      <c r="AO22" s="31" t="str">
        <f t="shared" si="13"/>
        <v/>
      </c>
      <c r="AP22" s="31" t="str">
        <f t="shared" si="13"/>
        <v/>
      </c>
      <c r="AQ22" s="31" t="str">
        <f t="shared" si="13"/>
        <v/>
      </c>
      <c r="AR22" s="31" t="str">
        <f t="shared" si="13"/>
        <v/>
      </c>
      <c r="AS22" s="31" t="str">
        <f t="shared" si="13"/>
        <v/>
      </c>
      <c r="AT22" s="31" t="str">
        <f t="shared" si="13"/>
        <v/>
      </c>
      <c r="AU22" s="31" t="str">
        <f t="shared" si="13"/>
        <v/>
      </c>
      <c r="AV22" s="31" t="str">
        <f t="shared" si="13"/>
        <v/>
      </c>
      <c r="AW22" s="31" t="str">
        <f t="shared" si="13"/>
        <v/>
      </c>
      <c r="AX22" s="31" t="str">
        <f t="shared" si="13"/>
        <v/>
      </c>
      <c r="AY22" s="31" t="str">
        <f t="shared" si="13"/>
        <v/>
      </c>
      <c r="BA22" s="31" t="str">
        <f t="shared" si="13"/>
        <v/>
      </c>
      <c r="BC22" s="31" t="str">
        <f t="shared" si="13"/>
        <v/>
      </c>
    </row>
    <row r="23" spans="1:55" ht="17.100000000000001" customHeight="1" x14ac:dyDescent="0.2">
      <c r="A23" s="134"/>
      <c r="B23" s="135"/>
      <c r="C23" s="219" t="s">
        <v>76</v>
      </c>
      <c r="D23" s="28"/>
      <c r="E23" s="28" t="str">
        <f>IF(SUM(E22)=0,"",IF(E22&gt;=$D$25,"Áno","Nie"))</f>
        <v>Nie</v>
      </c>
      <c r="F23" s="28"/>
      <c r="G23" s="28" t="str">
        <f>IF(SUM(G22)=0,"",IF(G22&gt;=$D$25,"Áno","Nie"))</f>
        <v>Áno</v>
      </c>
      <c r="H23" s="28"/>
      <c r="I23" s="28" t="str">
        <f>IF(SUM(I22)=0,"",IF(I22&gt;=$D$25,"Áno","Nie"))</f>
        <v>Áno</v>
      </c>
      <c r="J23" s="28"/>
      <c r="K23" s="28" t="str">
        <f>IF(SUM(K22)=0,"",IF(K22&gt;=$D$25,"Áno","Nie"))</f>
        <v/>
      </c>
      <c r="L23" s="28"/>
      <c r="M23" s="28" t="str">
        <f>IF(SUM(M22)=0,"",IF(M22&gt;=$D$25,"Áno","Nie"))</f>
        <v/>
      </c>
      <c r="N23" s="28"/>
      <c r="O23" s="28" t="str">
        <f>IF(SUM(O22)=0,"",IF(O22&gt;=$D$25,"Áno","Nie"))</f>
        <v/>
      </c>
      <c r="P23" s="28"/>
      <c r="Q23" s="28" t="str">
        <f>IF(SUM(Q22)=0,"",IF(Q22&gt;=$D$25,"Áno","Nie"))</f>
        <v/>
      </c>
      <c r="R23" s="28"/>
      <c r="S23" s="28" t="str">
        <f>IF(SUM(S22)=0,"",IF(S22&gt;=$D$25,"Áno","Nie"))</f>
        <v/>
      </c>
      <c r="T23" s="28"/>
      <c r="U23" s="28" t="str">
        <f>IF(SUM(U22)=0,"",IF(U22&gt;=$D$25,"Áno","Nie"))</f>
        <v/>
      </c>
      <c r="V23" s="28"/>
      <c r="W23" s="28" t="str">
        <f>IF(SUM(W22)=0,"",IF(W22&gt;=$D$25,"Áno","Nie"))</f>
        <v/>
      </c>
      <c r="X23" s="28"/>
      <c r="Y23" s="28" t="str">
        <f>IF(SUM(Y22)=0,"",IF(Y22&gt;=$D$25,"Áno","Nie"))</f>
        <v/>
      </c>
      <c r="Z23" s="28"/>
      <c r="AA23" s="28" t="str">
        <f>IF(SUM(AA22)=0,"",IF(AA22&gt;=$D$25,"Áno","Nie"))</f>
        <v/>
      </c>
    </row>
    <row r="24" spans="1:55" s="12" customFormat="1" ht="17.100000000000001" customHeight="1" x14ac:dyDescent="0.2">
      <c r="A24" s="135"/>
      <c r="B24" s="135"/>
      <c r="C24" s="134"/>
      <c r="D24" s="141"/>
      <c r="E24" s="141"/>
      <c r="F24" s="141"/>
      <c r="G24" s="141"/>
      <c r="H24" s="141"/>
      <c r="I24" s="141"/>
      <c r="J24" s="141"/>
      <c r="K24" s="141"/>
      <c r="L24" s="141"/>
      <c r="M24" s="141"/>
      <c r="N24" s="141"/>
      <c r="O24" s="141"/>
      <c r="P24" s="141"/>
      <c r="Q24" s="141"/>
      <c r="R24" s="141"/>
      <c r="S24" s="141"/>
      <c r="T24" s="141"/>
      <c r="U24" s="141"/>
      <c r="V24" s="141"/>
      <c r="W24" s="141"/>
      <c r="X24" s="141"/>
      <c r="Y24" s="141"/>
      <c r="Z24" s="141"/>
      <c r="AA24" s="141"/>
      <c r="AB24" s="134"/>
      <c r="AC24" s="134"/>
      <c r="AD24" s="134"/>
    </row>
    <row r="25" spans="1:55" s="12" customFormat="1" ht="17.100000000000001" customHeight="1" x14ac:dyDescent="0.2">
      <c r="A25" s="135"/>
      <c r="B25" s="135"/>
      <c r="C25" s="208" t="s">
        <v>279</v>
      </c>
      <c r="D25" s="141">
        <f>IF($G$4="A",3.2,IF($G$4="B",2.5,IF($G$4="C",1.6,"")))</f>
        <v>2.5</v>
      </c>
      <c r="E25" s="141"/>
      <c r="F25" s="141"/>
      <c r="G25" s="141"/>
      <c r="H25" s="141"/>
      <c r="I25" s="141"/>
      <c r="J25" s="141"/>
      <c r="K25" s="141"/>
      <c r="L25" s="141"/>
      <c r="M25" s="141"/>
      <c r="N25" s="141"/>
      <c r="O25" s="141"/>
      <c r="P25" s="141"/>
      <c r="Q25" s="141"/>
      <c r="R25" s="141"/>
      <c r="S25" s="141"/>
      <c r="T25" s="141"/>
      <c r="U25" s="141"/>
      <c r="V25" s="141"/>
      <c r="W25" s="141"/>
      <c r="X25" s="141"/>
      <c r="Y25" s="141"/>
      <c r="Z25" s="141"/>
      <c r="AA25" s="141"/>
      <c r="AB25" s="134"/>
      <c r="AC25" s="134"/>
      <c r="AD25" s="134"/>
    </row>
    <row r="26" spans="1:55" s="12" customFormat="1" ht="204.6" customHeight="1" x14ac:dyDescent="0.2">
      <c r="A26" s="135"/>
      <c r="B26" s="135"/>
      <c r="C26" s="134"/>
      <c r="D26" s="141"/>
      <c r="E26" s="141"/>
      <c r="F26" s="141"/>
      <c r="G26" s="141"/>
      <c r="H26" s="141"/>
      <c r="I26" s="141"/>
      <c r="J26" s="141"/>
      <c r="K26" s="141"/>
      <c r="L26" s="141"/>
      <c r="M26" s="141"/>
      <c r="N26" s="141"/>
      <c r="O26" s="141"/>
      <c r="P26" s="141"/>
      <c r="Q26" s="141"/>
      <c r="R26" s="141"/>
      <c r="S26" s="141"/>
      <c r="T26" s="141"/>
      <c r="U26" s="141"/>
      <c r="V26" s="141"/>
      <c r="W26" s="141"/>
      <c r="X26" s="141"/>
      <c r="Y26" s="141"/>
      <c r="Z26" s="141"/>
      <c r="AA26" s="141"/>
      <c r="AB26" s="134"/>
      <c r="AC26" s="134"/>
      <c r="AD26" s="134"/>
    </row>
    <row r="27" spans="1:55" s="12" customFormat="1" ht="17.100000000000001" customHeight="1" x14ac:dyDescent="0.2">
      <c r="B27" s="29"/>
      <c r="C27" s="7"/>
      <c r="D27" s="141"/>
      <c r="E27" s="141"/>
      <c r="F27" s="141"/>
      <c r="G27" s="141"/>
      <c r="H27" s="141"/>
      <c r="I27" s="141"/>
      <c r="J27" s="141"/>
      <c r="K27" s="141"/>
      <c r="L27" s="141"/>
      <c r="M27" s="141"/>
      <c r="N27" s="141"/>
      <c r="O27" s="141"/>
      <c r="P27" s="141"/>
      <c r="Q27" s="141"/>
      <c r="R27" s="141"/>
      <c r="S27" s="141"/>
      <c r="T27" s="141"/>
      <c r="U27" s="141"/>
      <c r="V27" s="141"/>
      <c r="W27" s="141"/>
      <c r="X27" s="141"/>
      <c r="Y27" s="141"/>
      <c r="Z27" s="141"/>
      <c r="AA27" s="141"/>
      <c r="AB27" s="134"/>
      <c r="AC27" s="134"/>
      <c r="AD27" s="134"/>
    </row>
    <row r="28" spans="1:55" s="12" customFormat="1" ht="17.100000000000001" customHeight="1" x14ac:dyDescent="0.2">
      <c r="C28" s="7"/>
      <c r="D28" s="8"/>
      <c r="E28" s="8"/>
      <c r="F28" s="8"/>
      <c r="G28" s="8"/>
      <c r="H28" s="8"/>
      <c r="I28" s="8"/>
      <c r="J28" s="8"/>
      <c r="K28" s="8"/>
      <c r="L28" s="8"/>
      <c r="M28" s="8"/>
      <c r="N28" s="8"/>
      <c r="O28" s="8"/>
      <c r="P28" s="8"/>
      <c r="Q28" s="8"/>
      <c r="R28" s="8"/>
      <c r="S28" s="8"/>
      <c r="T28" s="8"/>
      <c r="U28" s="8"/>
      <c r="V28" s="8"/>
      <c r="W28" s="8"/>
      <c r="X28" s="8"/>
      <c r="Y28" s="8"/>
      <c r="Z28" s="8"/>
      <c r="AA28" s="8"/>
      <c r="AB28" s="7"/>
      <c r="AC28" s="7"/>
      <c r="AD28" s="134"/>
    </row>
    <row r="29" spans="1:55" s="12" customFormat="1" ht="17.100000000000001" customHeight="1" x14ac:dyDescent="0.2">
      <c r="C29" s="7"/>
      <c r="D29" s="8"/>
      <c r="E29" s="8"/>
      <c r="F29" s="8"/>
      <c r="G29" s="8"/>
      <c r="H29" s="8"/>
      <c r="I29" s="8"/>
      <c r="J29" s="8"/>
      <c r="K29" s="8"/>
      <c r="L29" s="8"/>
      <c r="M29" s="8"/>
      <c r="N29" s="8"/>
      <c r="O29" s="8"/>
      <c r="P29" s="8"/>
      <c r="Q29" s="8"/>
      <c r="R29" s="8"/>
      <c r="S29" s="8"/>
      <c r="T29" s="8"/>
      <c r="U29" s="8"/>
      <c r="V29" s="8"/>
      <c r="W29" s="8"/>
      <c r="X29" s="8"/>
      <c r="Y29" s="8"/>
      <c r="Z29" s="8"/>
      <c r="AA29" s="8"/>
      <c r="AB29" s="7"/>
      <c r="AC29" s="7"/>
      <c r="AD29" s="134"/>
    </row>
    <row r="30" spans="1:55" s="12" customFormat="1" ht="17.100000000000001" customHeight="1" x14ac:dyDescent="0.2">
      <c r="C30" s="7"/>
      <c r="D30" s="8"/>
      <c r="E30" s="8"/>
      <c r="F30" s="8"/>
      <c r="G30" s="8"/>
      <c r="H30" s="8"/>
      <c r="I30" s="8"/>
      <c r="J30" s="8"/>
      <c r="K30" s="8"/>
      <c r="L30" s="8"/>
      <c r="M30" s="8"/>
      <c r="N30" s="8"/>
      <c r="O30" s="8"/>
      <c r="P30" s="8"/>
      <c r="Q30" s="8"/>
      <c r="R30" s="8"/>
      <c r="S30" s="8"/>
      <c r="T30" s="8"/>
      <c r="U30" s="8"/>
      <c r="V30" s="8"/>
      <c r="W30" s="8"/>
      <c r="X30" s="8"/>
      <c r="Y30" s="8"/>
      <c r="Z30" s="8"/>
      <c r="AA30" s="8"/>
      <c r="AB30" s="7"/>
      <c r="AC30" s="7"/>
      <c r="AD30" s="134"/>
    </row>
    <row r="31" spans="1:55" s="12" customFormat="1" ht="17.100000000000001" customHeight="1" x14ac:dyDescent="0.2">
      <c r="C31" s="7"/>
      <c r="D31" s="8"/>
      <c r="E31" s="8"/>
      <c r="F31" s="8"/>
      <c r="G31" s="8"/>
      <c r="H31" s="8"/>
      <c r="I31" s="8"/>
      <c r="J31" s="8"/>
      <c r="K31" s="8"/>
      <c r="L31" s="8"/>
      <c r="M31" s="8"/>
      <c r="N31" s="8"/>
      <c r="O31" s="8"/>
      <c r="P31" s="8"/>
      <c r="Q31" s="8"/>
      <c r="R31" s="8"/>
      <c r="S31" s="8"/>
      <c r="T31" s="8"/>
      <c r="U31" s="8"/>
      <c r="V31" s="8"/>
      <c r="W31" s="8"/>
      <c r="X31" s="8"/>
      <c r="Y31" s="8"/>
      <c r="Z31" s="8"/>
      <c r="AA31" s="8"/>
      <c r="AB31" s="7"/>
      <c r="AC31" s="7"/>
      <c r="AD31" s="134"/>
    </row>
    <row r="32" spans="1:55" s="12" customFormat="1" ht="17.100000000000001" customHeight="1" x14ac:dyDescent="0.2">
      <c r="C32" s="7"/>
      <c r="D32" s="8"/>
      <c r="E32" s="8"/>
      <c r="F32" s="8"/>
      <c r="G32" s="8"/>
      <c r="H32" s="8"/>
      <c r="I32" s="8"/>
      <c r="J32" s="8"/>
      <c r="K32" s="8"/>
      <c r="L32" s="8"/>
      <c r="M32" s="8"/>
      <c r="N32" s="8"/>
      <c r="O32" s="8"/>
      <c r="P32" s="8"/>
      <c r="Q32" s="8"/>
      <c r="R32" s="8"/>
      <c r="S32" s="8"/>
      <c r="T32" s="8"/>
      <c r="U32" s="8"/>
      <c r="V32" s="8"/>
      <c r="W32" s="8"/>
      <c r="X32" s="8"/>
      <c r="Y32" s="8"/>
      <c r="Z32" s="8"/>
      <c r="AA32" s="8"/>
      <c r="AB32" s="7"/>
      <c r="AC32" s="7"/>
      <c r="AD32" s="134"/>
    </row>
    <row r="33" spans="3:30" s="12" customFormat="1" x14ac:dyDescent="0.2">
      <c r="C33" s="7"/>
      <c r="D33" s="8"/>
      <c r="E33" s="8"/>
      <c r="F33" s="8"/>
      <c r="G33" s="8"/>
      <c r="H33" s="8"/>
      <c r="I33" s="8"/>
      <c r="J33" s="8"/>
      <c r="K33" s="8"/>
      <c r="L33" s="8"/>
      <c r="M33" s="8"/>
      <c r="N33" s="8"/>
      <c r="O33" s="8"/>
      <c r="P33" s="8"/>
      <c r="Q33" s="8"/>
      <c r="R33" s="8"/>
      <c r="S33" s="8"/>
      <c r="T33" s="8"/>
      <c r="U33" s="8"/>
      <c r="V33" s="8"/>
      <c r="W33" s="8"/>
      <c r="X33" s="8"/>
      <c r="Y33" s="8"/>
      <c r="Z33" s="8"/>
      <c r="AA33" s="8"/>
      <c r="AB33" s="7"/>
      <c r="AC33" s="7"/>
      <c r="AD33" s="134"/>
    </row>
    <row r="34" spans="3:30" s="12" customFormat="1" x14ac:dyDescent="0.2">
      <c r="C34" s="7"/>
      <c r="D34" s="8"/>
      <c r="E34" s="8"/>
      <c r="F34" s="8"/>
      <c r="G34" s="8"/>
      <c r="H34" s="8"/>
      <c r="I34" s="8"/>
      <c r="J34" s="8"/>
      <c r="K34" s="8"/>
      <c r="L34" s="8"/>
      <c r="M34" s="8"/>
      <c r="N34" s="8"/>
      <c r="O34" s="8"/>
      <c r="P34" s="8"/>
      <c r="Q34" s="8"/>
      <c r="R34" s="8"/>
      <c r="S34" s="8"/>
      <c r="T34" s="8"/>
      <c r="U34" s="8"/>
      <c r="V34" s="8"/>
      <c r="W34" s="8"/>
      <c r="X34" s="8"/>
      <c r="Y34" s="8"/>
      <c r="Z34" s="8"/>
      <c r="AA34" s="8"/>
      <c r="AB34" s="7"/>
      <c r="AC34" s="7"/>
      <c r="AD34" s="134"/>
    </row>
    <row r="35" spans="3:30" s="12" customFormat="1" x14ac:dyDescent="0.2">
      <c r="C35" s="7"/>
      <c r="D35" s="8"/>
      <c r="E35" s="8"/>
      <c r="F35" s="8"/>
      <c r="G35" s="8"/>
      <c r="H35" s="8"/>
      <c r="I35" s="8"/>
      <c r="J35" s="8"/>
      <c r="K35" s="8"/>
      <c r="L35" s="8"/>
      <c r="M35" s="8"/>
      <c r="N35" s="8"/>
      <c r="O35" s="8"/>
      <c r="P35" s="8"/>
      <c r="Q35" s="8"/>
      <c r="R35" s="8"/>
      <c r="S35" s="8"/>
      <c r="T35" s="8"/>
      <c r="U35" s="8"/>
      <c r="V35" s="8"/>
      <c r="W35" s="8"/>
      <c r="X35" s="8"/>
      <c r="Y35" s="8"/>
      <c r="Z35" s="8"/>
      <c r="AA35" s="8"/>
      <c r="AB35" s="7"/>
      <c r="AC35" s="7"/>
      <c r="AD35" s="134"/>
    </row>
    <row r="36" spans="3:30" s="12" customFormat="1" x14ac:dyDescent="0.2">
      <c r="C36" s="7"/>
      <c r="D36" s="8"/>
      <c r="E36" s="8"/>
      <c r="F36" s="8"/>
      <c r="G36" s="8"/>
      <c r="H36" s="8"/>
      <c r="I36" s="8"/>
      <c r="J36" s="8"/>
      <c r="K36" s="8"/>
      <c r="L36" s="8"/>
      <c r="M36" s="8"/>
      <c r="N36" s="8"/>
      <c r="O36" s="8"/>
      <c r="P36" s="8"/>
      <c r="Q36" s="8"/>
      <c r="R36" s="8"/>
      <c r="S36" s="8"/>
      <c r="T36" s="8"/>
      <c r="U36" s="8"/>
      <c r="V36" s="8"/>
      <c r="W36" s="8"/>
      <c r="X36" s="8"/>
      <c r="Y36" s="8"/>
      <c r="Z36" s="8"/>
      <c r="AA36" s="8"/>
      <c r="AB36" s="7"/>
      <c r="AC36" s="7"/>
      <c r="AD36" s="134"/>
    </row>
    <row r="37" spans="3:30" s="12" customFormat="1" x14ac:dyDescent="0.2">
      <c r="C37" s="7"/>
      <c r="D37" s="8"/>
      <c r="E37" s="8"/>
      <c r="F37" s="8"/>
      <c r="G37" s="8"/>
      <c r="H37" s="8"/>
      <c r="I37" s="8"/>
      <c r="J37" s="8"/>
      <c r="K37" s="8"/>
      <c r="L37" s="8"/>
      <c r="M37" s="8"/>
      <c r="N37" s="8"/>
      <c r="O37" s="8"/>
      <c r="P37" s="8"/>
      <c r="Q37" s="8"/>
      <c r="R37" s="8"/>
      <c r="S37" s="8"/>
      <c r="T37" s="8"/>
      <c r="U37" s="8"/>
      <c r="V37" s="8"/>
      <c r="W37" s="8"/>
      <c r="X37" s="8"/>
      <c r="Y37" s="8"/>
      <c r="Z37" s="8"/>
      <c r="AA37" s="8"/>
      <c r="AB37" s="7"/>
      <c r="AC37" s="7"/>
      <c r="AD37" s="134"/>
    </row>
    <row r="38" spans="3:30" s="12" customFormat="1" x14ac:dyDescent="0.2">
      <c r="C38" s="7"/>
      <c r="D38" s="8"/>
      <c r="E38" s="8"/>
      <c r="F38" s="8"/>
      <c r="G38" s="8"/>
      <c r="H38" s="8"/>
      <c r="I38" s="8"/>
      <c r="J38" s="8"/>
      <c r="K38" s="8"/>
      <c r="L38" s="8"/>
      <c r="M38" s="8"/>
      <c r="N38" s="8"/>
      <c r="O38" s="8"/>
      <c r="P38" s="8"/>
      <c r="Q38" s="8"/>
      <c r="R38" s="8"/>
      <c r="S38" s="8"/>
      <c r="T38" s="8"/>
      <c r="U38" s="8"/>
      <c r="V38" s="8"/>
      <c r="W38" s="8"/>
      <c r="X38" s="8"/>
      <c r="Y38" s="8"/>
      <c r="Z38" s="8"/>
      <c r="AA38" s="8"/>
      <c r="AB38" s="7"/>
      <c r="AC38" s="7"/>
      <c r="AD38" s="134"/>
    </row>
    <row r="39" spans="3:30" s="12" customFormat="1" x14ac:dyDescent="0.2">
      <c r="C39" s="7"/>
      <c r="D39" s="8"/>
      <c r="E39" s="8"/>
      <c r="F39" s="8"/>
      <c r="G39" s="8"/>
      <c r="H39" s="8"/>
      <c r="I39" s="8"/>
      <c r="J39" s="8"/>
      <c r="K39" s="8"/>
      <c r="L39" s="8"/>
      <c r="M39" s="8"/>
      <c r="N39" s="8"/>
      <c r="O39" s="8"/>
      <c r="P39" s="8"/>
      <c r="Q39" s="8"/>
      <c r="R39" s="8"/>
      <c r="S39" s="8"/>
      <c r="T39" s="8"/>
      <c r="U39" s="8"/>
      <c r="V39" s="8"/>
      <c r="W39" s="8"/>
      <c r="X39" s="8"/>
      <c r="Y39" s="8"/>
      <c r="Z39" s="8"/>
      <c r="AA39" s="8"/>
      <c r="AB39" s="7"/>
      <c r="AC39" s="7"/>
      <c r="AD39" s="134"/>
    </row>
    <row r="40" spans="3:30" s="12" customFormat="1" x14ac:dyDescent="0.2">
      <c r="C40" s="7"/>
      <c r="D40" s="8"/>
      <c r="E40" s="8"/>
      <c r="F40" s="8"/>
      <c r="G40" s="8"/>
      <c r="H40" s="8"/>
      <c r="I40" s="8"/>
      <c r="J40" s="8"/>
      <c r="K40" s="8"/>
      <c r="L40" s="8"/>
      <c r="M40" s="8"/>
      <c r="N40" s="8"/>
      <c r="O40" s="8"/>
      <c r="P40" s="8"/>
      <c r="Q40" s="8"/>
      <c r="R40" s="8"/>
      <c r="S40" s="8"/>
      <c r="T40" s="8"/>
      <c r="U40" s="8"/>
      <c r="V40" s="8"/>
      <c r="W40" s="8"/>
      <c r="X40" s="8"/>
      <c r="Y40" s="8"/>
      <c r="Z40" s="8"/>
      <c r="AA40" s="8"/>
      <c r="AB40" s="7"/>
      <c r="AC40" s="7"/>
      <c r="AD40" s="134"/>
    </row>
    <row r="41" spans="3:30" s="12" customFormat="1" x14ac:dyDescent="0.2">
      <c r="C41" s="7"/>
      <c r="D41" s="8"/>
      <c r="E41" s="8"/>
      <c r="F41" s="8"/>
      <c r="G41" s="8"/>
      <c r="H41" s="8"/>
      <c r="I41" s="8"/>
      <c r="J41" s="8"/>
      <c r="K41" s="8"/>
      <c r="L41" s="8"/>
      <c r="M41" s="8"/>
      <c r="N41" s="8"/>
      <c r="O41" s="8"/>
      <c r="P41" s="8"/>
      <c r="Q41" s="8"/>
      <c r="R41" s="8"/>
      <c r="S41" s="8"/>
      <c r="T41" s="8"/>
      <c r="U41" s="8"/>
      <c r="V41" s="8"/>
      <c r="W41" s="8"/>
      <c r="X41" s="8"/>
      <c r="Y41" s="8"/>
      <c r="Z41" s="8"/>
      <c r="AA41" s="8"/>
      <c r="AB41" s="7"/>
      <c r="AC41" s="7"/>
      <c r="AD41" s="134"/>
    </row>
    <row r="42" spans="3:30" s="12" customFormat="1" x14ac:dyDescent="0.2">
      <c r="C42" s="7"/>
      <c r="D42" s="8"/>
      <c r="E42" s="8"/>
      <c r="F42" s="8"/>
      <c r="G42" s="8"/>
      <c r="H42" s="8"/>
      <c r="I42" s="8"/>
      <c r="J42" s="8"/>
      <c r="K42" s="8"/>
      <c r="L42" s="8"/>
      <c r="M42" s="8"/>
      <c r="N42" s="8"/>
      <c r="O42" s="8"/>
      <c r="P42" s="8"/>
      <c r="Q42" s="8"/>
      <c r="R42" s="8"/>
      <c r="S42" s="8"/>
      <c r="T42" s="8"/>
      <c r="U42" s="8"/>
      <c r="V42" s="8"/>
      <c r="W42" s="8"/>
      <c r="X42" s="8"/>
      <c r="Y42" s="8"/>
      <c r="Z42" s="8"/>
      <c r="AA42" s="8"/>
      <c r="AB42" s="7"/>
      <c r="AC42" s="7"/>
      <c r="AD42" s="134"/>
    </row>
    <row r="43" spans="3:30" s="12" customFormat="1" x14ac:dyDescent="0.2">
      <c r="C43" s="7"/>
      <c r="D43" s="8"/>
      <c r="E43" s="8"/>
      <c r="F43" s="8"/>
      <c r="G43" s="8"/>
      <c r="H43" s="8"/>
      <c r="I43" s="8"/>
      <c r="J43" s="8"/>
      <c r="K43" s="8"/>
      <c r="L43" s="8"/>
      <c r="M43" s="8"/>
      <c r="N43" s="8"/>
      <c r="O43" s="8"/>
      <c r="P43" s="8"/>
      <c r="Q43" s="8"/>
      <c r="R43" s="8"/>
      <c r="S43" s="8"/>
      <c r="T43" s="8"/>
      <c r="U43" s="8"/>
      <c r="V43" s="8"/>
      <c r="W43" s="8"/>
      <c r="X43" s="8"/>
      <c r="Y43" s="8"/>
      <c r="Z43" s="8"/>
      <c r="AA43" s="8"/>
      <c r="AB43" s="7"/>
      <c r="AC43" s="7"/>
      <c r="AD43" s="134"/>
    </row>
    <row r="44" spans="3:30" s="12" customFormat="1" x14ac:dyDescent="0.2">
      <c r="C44" s="7"/>
      <c r="D44" s="8"/>
      <c r="E44" s="8"/>
      <c r="F44" s="8"/>
      <c r="G44" s="8"/>
      <c r="H44" s="8"/>
      <c r="I44" s="8"/>
      <c r="J44" s="8"/>
      <c r="K44" s="8"/>
      <c r="L44" s="8"/>
      <c r="M44" s="8"/>
      <c r="N44" s="8"/>
      <c r="O44" s="8"/>
      <c r="P44" s="8"/>
      <c r="Q44" s="8"/>
      <c r="R44" s="8"/>
      <c r="S44" s="8"/>
      <c r="T44" s="8"/>
      <c r="U44" s="8"/>
      <c r="V44" s="8"/>
      <c r="W44" s="8"/>
      <c r="X44" s="8"/>
      <c r="Y44" s="8"/>
      <c r="Z44" s="8"/>
      <c r="AA44" s="8"/>
      <c r="AB44" s="7"/>
      <c r="AC44" s="7"/>
      <c r="AD44" s="134"/>
    </row>
    <row r="45" spans="3:30" s="12" customFormat="1" x14ac:dyDescent="0.2">
      <c r="C45" s="7"/>
      <c r="D45" s="8"/>
      <c r="E45" s="8"/>
      <c r="F45" s="8"/>
      <c r="G45" s="8"/>
      <c r="H45" s="8"/>
      <c r="I45" s="8"/>
      <c r="J45" s="8"/>
      <c r="K45" s="8"/>
      <c r="L45" s="8"/>
      <c r="M45" s="8"/>
      <c r="N45" s="8"/>
      <c r="O45" s="8"/>
      <c r="P45" s="8"/>
      <c r="Q45" s="8"/>
      <c r="R45" s="8"/>
      <c r="S45" s="8"/>
      <c r="T45" s="8"/>
      <c r="U45" s="8"/>
      <c r="V45" s="8"/>
      <c r="W45" s="8"/>
      <c r="X45" s="8"/>
      <c r="Y45" s="8"/>
      <c r="Z45" s="8"/>
      <c r="AA45" s="8"/>
      <c r="AB45" s="7"/>
      <c r="AC45" s="7"/>
      <c r="AD45" s="134"/>
    </row>
    <row r="46" spans="3:30" s="12" customFormat="1" x14ac:dyDescent="0.2">
      <c r="C46" s="7"/>
      <c r="D46" s="8"/>
      <c r="E46" s="8"/>
      <c r="F46" s="8"/>
      <c r="G46" s="8"/>
      <c r="H46" s="8"/>
      <c r="I46" s="8"/>
      <c r="J46" s="8"/>
      <c r="K46" s="8"/>
      <c r="L46" s="8"/>
      <c r="M46" s="8"/>
      <c r="N46" s="8"/>
      <c r="O46" s="8"/>
      <c r="P46" s="8"/>
      <c r="Q46" s="8"/>
      <c r="R46" s="8"/>
      <c r="S46" s="8"/>
      <c r="T46" s="8"/>
      <c r="U46" s="8"/>
      <c r="V46" s="8"/>
      <c r="W46" s="8"/>
      <c r="X46" s="8"/>
      <c r="Y46" s="8"/>
      <c r="Z46" s="8"/>
      <c r="AA46" s="8"/>
      <c r="AB46" s="7"/>
      <c r="AC46" s="7"/>
      <c r="AD46" s="134"/>
    </row>
    <row r="47" spans="3:30" s="12" customFormat="1" x14ac:dyDescent="0.2">
      <c r="C47" s="7"/>
      <c r="D47" s="8"/>
      <c r="E47" s="8"/>
      <c r="F47" s="8"/>
      <c r="G47" s="8"/>
      <c r="H47" s="8"/>
      <c r="I47" s="8"/>
      <c r="J47" s="8"/>
      <c r="K47" s="8"/>
      <c r="L47" s="8"/>
      <c r="M47" s="8"/>
      <c r="N47" s="8"/>
      <c r="O47" s="8"/>
      <c r="P47" s="8"/>
      <c r="Q47" s="8"/>
      <c r="R47" s="8"/>
      <c r="S47" s="8"/>
      <c r="T47" s="8"/>
      <c r="U47" s="8"/>
      <c r="V47" s="8"/>
      <c r="W47" s="8"/>
      <c r="X47" s="8"/>
      <c r="Y47" s="8"/>
      <c r="Z47" s="8"/>
      <c r="AA47" s="8"/>
      <c r="AB47" s="7"/>
      <c r="AC47" s="7"/>
      <c r="AD47" s="134"/>
    </row>
    <row r="48" spans="3:30" s="12" customFormat="1" x14ac:dyDescent="0.2">
      <c r="C48" s="7"/>
      <c r="D48" s="8"/>
      <c r="E48" s="8"/>
      <c r="F48" s="8"/>
      <c r="G48" s="8"/>
      <c r="H48" s="8"/>
      <c r="I48" s="8"/>
      <c r="J48" s="8"/>
      <c r="K48" s="8"/>
      <c r="L48" s="8"/>
      <c r="M48" s="8"/>
      <c r="N48" s="8"/>
      <c r="O48" s="8"/>
      <c r="P48" s="8"/>
      <c r="Q48" s="8"/>
      <c r="R48" s="8"/>
      <c r="S48" s="8"/>
      <c r="T48" s="8"/>
      <c r="U48" s="8"/>
      <c r="V48" s="8"/>
      <c r="W48" s="8"/>
      <c r="X48" s="8"/>
      <c r="Y48" s="8"/>
      <c r="Z48" s="8"/>
      <c r="AA48" s="8"/>
      <c r="AB48" s="7"/>
      <c r="AC48" s="7"/>
      <c r="AD48" s="134"/>
    </row>
    <row r="49" spans="3:30" s="12" customFormat="1" x14ac:dyDescent="0.2">
      <c r="C49" s="7"/>
      <c r="D49" s="8"/>
      <c r="E49" s="8"/>
      <c r="F49" s="8"/>
      <c r="G49" s="8"/>
      <c r="H49" s="8"/>
      <c r="I49" s="8"/>
      <c r="J49" s="8"/>
      <c r="K49" s="8"/>
      <c r="L49" s="8"/>
      <c r="M49" s="8"/>
      <c r="N49" s="8"/>
      <c r="O49" s="8"/>
      <c r="P49" s="8"/>
      <c r="Q49" s="8"/>
      <c r="R49" s="8"/>
      <c r="S49" s="8"/>
      <c r="T49" s="8"/>
      <c r="U49" s="8"/>
      <c r="V49" s="8"/>
      <c r="W49" s="8"/>
      <c r="X49" s="8"/>
      <c r="Y49" s="8"/>
      <c r="Z49" s="8"/>
      <c r="AA49" s="8"/>
      <c r="AB49" s="7"/>
      <c r="AC49" s="7"/>
      <c r="AD49" s="134"/>
    </row>
    <row r="50" spans="3:30" s="12" customFormat="1" x14ac:dyDescent="0.2">
      <c r="C50" s="7"/>
      <c r="D50" s="8"/>
      <c r="E50" s="8"/>
      <c r="F50" s="8"/>
      <c r="G50" s="8"/>
      <c r="H50" s="8"/>
      <c r="I50" s="8"/>
      <c r="J50" s="8"/>
      <c r="K50" s="8"/>
      <c r="L50" s="8"/>
      <c r="M50" s="8"/>
      <c r="N50" s="8"/>
      <c r="O50" s="8"/>
      <c r="P50" s="8"/>
      <c r="Q50" s="8"/>
      <c r="R50" s="8"/>
      <c r="S50" s="8"/>
      <c r="T50" s="8"/>
      <c r="U50" s="8"/>
      <c r="V50" s="8"/>
      <c r="W50" s="8"/>
      <c r="X50" s="8"/>
      <c r="Y50" s="8"/>
      <c r="Z50" s="8"/>
      <c r="AA50" s="8"/>
      <c r="AB50" s="7"/>
      <c r="AC50" s="7"/>
      <c r="AD50" s="134"/>
    </row>
    <row r="51" spans="3:30" s="12" customFormat="1" x14ac:dyDescent="0.2">
      <c r="C51" s="7"/>
      <c r="D51" s="8"/>
      <c r="E51" s="8"/>
      <c r="F51" s="8"/>
      <c r="G51" s="8"/>
      <c r="H51" s="8"/>
      <c r="I51" s="8"/>
      <c r="J51" s="8"/>
      <c r="K51" s="8"/>
      <c r="L51" s="8"/>
      <c r="M51" s="8"/>
      <c r="N51" s="8"/>
      <c r="O51" s="8"/>
      <c r="P51" s="8"/>
      <c r="Q51" s="8"/>
      <c r="R51" s="8"/>
      <c r="S51" s="8"/>
      <c r="T51" s="8"/>
      <c r="U51" s="8"/>
      <c r="V51" s="8"/>
      <c r="W51" s="8"/>
      <c r="X51" s="8"/>
      <c r="Y51" s="8"/>
      <c r="Z51" s="8"/>
      <c r="AA51" s="8"/>
      <c r="AB51" s="7"/>
      <c r="AC51" s="7"/>
      <c r="AD51" s="134"/>
    </row>
    <row r="52" spans="3:30" s="12" customFormat="1" x14ac:dyDescent="0.2">
      <c r="C52" s="7"/>
      <c r="D52" s="8"/>
      <c r="E52" s="8"/>
      <c r="F52" s="8"/>
      <c r="G52" s="8"/>
      <c r="H52" s="8"/>
      <c r="I52" s="8"/>
      <c r="J52" s="8"/>
      <c r="K52" s="8"/>
      <c r="L52" s="8"/>
      <c r="M52" s="8"/>
      <c r="N52" s="8"/>
      <c r="O52" s="8"/>
      <c r="P52" s="8"/>
      <c r="Q52" s="8"/>
      <c r="R52" s="8"/>
      <c r="S52" s="8"/>
      <c r="T52" s="8"/>
      <c r="U52" s="8"/>
      <c r="V52" s="8"/>
      <c r="W52" s="8"/>
      <c r="X52" s="8"/>
      <c r="Y52" s="8"/>
      <c r="Z52" s="8"/>
      <c r="AA52" s="8"/>
      <c r="AB52" s="7"/>
      <c r="AC52" s="7"/>
      <c r="AD52" s="134"/>
    </row>
    <row r="53" spans="3:30" s="12" customFormat="1" x14ac:dyDescent="0.2">
      <c r="C53" s="7"/>
      <c r="D53" s="8"/>
      <c r="E53" s="8"/>
      <c r="F53" s="8"/>
      <c r="G53" s="8"/>
      <c r="H53" s="8"/>
      <c r="I53" s="8"/>
      <c r="J53" s="8"/>
      <c r="K53" s="8"/>
      <c r="L53" s="8"/>
      <c r="M53" s="8"/>
      <c r="N53" s="8"/>
      <c r="O53" s="8"/>
      <c r="P53" s="8"/>
      <c r="Q53" s="8"/>
      <c r="R53" s="8"/>
      <c r="S53" s="8"/>
      <c r="T53" s="8"/>
      <c r="U53" s="8"/>
      <c r="V53" s="8"/>
      <c r="W53" s="8"/>
      <c r="X53" s="8"/>
      <c r="Y53" s="8"/>
      <c r="Z53" s="8"/>
      <c r="AA53" s="8"/>
      <c r="AB53" s="7"/>
      <c r="AC53" s="7"/>
      <c r="AD53" s="134"/>
    </row>
    <row r="54" spans="3:30" s="12" customFormat="1" x14ac:dyDescent="0.2">
      <c r="C54" s="7"/>
      <c r="D54" s="8"/>
      <c r="E54" s="8"/>
      <c r="F54" s="8"/>
      <c r="G54" s="8"/>
      <c r="H54" s="8"/>
      <c r="I54" s="8"/>
      <c r="J54" s="8"/>
      <c r="K54" s="8"/>
      <c r="L54" s="8"/>
      <c r="M54" s="8"/>
      <c r="N54" s="8"/>
      <c r="O54" s="8"/>
      <c r="P54" s="8"/>
      <c r="Q54" s="8"/>
      <c r="R54" s="8"/>
      <c r="S54" s="8"/>
      <c r="T54" s="8"/>
      <c r="U54" s="8"/>
      <c r="V54" s="8"/>
      <c r="W54" s="8"/>
      <c r="X54" s="8"/>
      <c r="Y54" s="8"/>
      <c r="Z54" s="8"/>
      <c r="AA54" s="8"/>
      <c r="AB54" s="7"/>
      <c r="AC54" s="7"/>
      <c r="AD54" s="134"/>
    </row>
    <row r="55" spans="3:30" s="12" customFormat="1" x14ac:dyDescent="0.2">
      <c r="C55" s="7"/>
      <c r="D55" s="8"/>
      <c r="E55" s="8"/>
      <c r="F55" s="8"/>
      <c r="G55" s="8"/>
      <c r="H55" s="8"/>
      <c r="I55" s="8"/>
      <c r="J55" s="8"/>
      <c r="K55" s="8"/>
      <c r="L55" s="8"/>
      <c r="M55" s="8"/>
      <c r="N55" s="8"/>
      <c r="O55" s="8"/>
      <c r="P55" s="8"/>
      <c r="Q55" s="8"/>
      <c r="R55" s="8"/>
      <c r="S55" s="8"/>
      <c r="T55" s="8"/>
      <c r="U55" s="8"/>
      <c r="V55" s="8"/>
      <c r="W55" s="8"/>
      <c r="X55" s="8"/>
      <c r="Y55" s="8"/>
      <c r="Z55" s="8"/>
      <c r="AA55" s="8"/>
      <c r="AB55" s="7"/>
      <c r="AC55" s="7"/>
      <c r="AD55" s="134"/>
    </row>
    <row r="56" spans="3:30" s="12" customFormat="1" x14ac:dyDescent="0.2">
      <c r="C56" s="7"/>
      <c r="D56" s="8"/>
      <c r="E56" s="8"/>
      <c r="F56" s="8"/>
      <c r="G56" s="8"/>
      <c r="H56" s="8"/>
      <c r="I56" s="8"/>
      <c r="J56" s="8"/>
      <c r="K56" s="8"/>
      <c r="L56" s="8"/>
      <c r="M56" s="8"/>
      <c r="N56" s="8"/>
      <c r="O56" s="8"/>
      <c r="P56" s="8"/>
      <c r="Q56" s="8"/>
      <c r="R56" s="8"/>
      <c r="S56" s="8"/>
      <c r="T56" s="8"/>
      <c r="U56" s="8"/>
      <c r="V56" s="8"/>
      <c r="W56" s="8"/>
      <c r="X56" s="8"/>
      <c r="Y56" s="8"/>
      <c r="Z56" s="8"/>
      <c r="AA56" s="8"/>
      <c r="AB56" s="7"/>
      <c r="AC56" s="7"/>
      <c r="AD56" s="134"/>
    </row>
    <row r="57" spans="3:30" s="12" customFormat="1" x14ac:dyDescent="0.2">
      <c r="C57" s="7"/>
      <c r="D57" s="8"/>
      <c r="E57" s="8"/>
      <c r="F57" s="8"/>
      <c r="G57" s="8"/>
      <c r="H57" s="8"/>
      <c r="I57" s="8"/>
      <c r="J57" s="8"/>
      <c r="K57" s="8"/>
      <c r="L57" s="8"/>
      <c r="M57" s="8"/>
      <c r="N57" s="8"/>
      <c r="O57" s="8"/>
      <c r="P57" s="8"/>
      <c r="Q57" s="8"/>
      <c r="R57" s="8"/>
      <c r="S57" s="8"/>
      <c r="T57" s="8"/>
      <c r="U57" s="8"/>
      <c r="V57" s="8"/>
      <c r="W57" s="8"/>
      <c r="X57" s="8"/>
      <c r="Y57" s="8"/>
      <c r="Z57" s="8"/>
      <c r="AA57" s="8"/>
      <c r="AB57" s="7"/>
      <c r="AC57" s="7"/>
      <c r="AD57" s="134"/>
    </row>
    <row r="58" spans="3:30" s="12" customFormat="1" x14ac:dyDescent="0.2">
      <c r="C58" s="7"/>
      <c r="D58" s="8"/>
      <c r="E58" s="8"/>
      <c r="F58" s="8"/>
      <c r="G58" s="8"/>
      <c r="H58" s="8"/>
      <c r="I58" s="8"/>
      <c r="J58" s="8"/>
      <c r="K58" s="8"/>
      <c r="L58" s="8"/>
      <c r="M58" s="8"/>
      <c r="N58" s="8"/>
      <c r="O58" s="8"/>
      <c r="P58" s="8"/>
      <c r="Q58" s="8"/>
      <c r="R58" s="8"/>
      <c r="S58" s="8"/>
      <c r="T58" s="8"/>
      <c r="U58" s="8"/>
      <c r="V58" s="8"/>
      <c r="W58" s="8"/>
      <c r="X58" s="8"/>
      <c r="Y58" s="8"/>
      <c r="Z58" s="8"/>
      <c r="AA58" s="8"/>
      <c r="AB58" s="7"/>
      <c r="AC58" s="7"/>
      <c r="AD58" s="134"/>
    </row>
    <row r="59" spans="3:30" s="12" customFormat="1" x14ac:dyDescent="0.2">
      <c r="C59" s="7"/>
      <c r="D59" s="8"/>
      <c r="E59" s="8"/>
      <c r="F59" s="8"/>
      <c r="G59" s="8"/>
      <c r="H59" s="8"/>
      <c r="I59" s="8"/>
      <c r="J59" s="8"/>
      <c r="K59" s="8"/>
      <c r="L59" s="8"/>
      <c r="M59" s="8"/>
      <c r="N59" s="8"/>
      <c r="O59" s="8"/>
      <c r="P59" s="8"/>
      <c r="Q59" s="8"/>
      <c r="R59" s="8"/>
      <c r="S59" s="8"/>
      <c r="T59" s="8"/>
      <c r="U59" s="8"/>
      <c r="V59" s="8"/>
      <c r="W59" s="8"/>
      <c r="X59" s="8"/>
      <c r="Y59" s="8"/>
      <c r="Z59" s="8"/>
      <c r="AA59" s="8"/>
      <c r="AB59" s="7"/>
      <c r="AC59" s="7"/>
      <c r="AD59" s="134"/>
    </row>
    <row r="60" spans="3:30" s="12" customFormat="1" x14ac:dyDescent="0.2">
      <c r="C60" s="7"/>
      <c r="D60" s="8"/>
      <c r="E60" s="8"/>
      <c r="F60" s="8"/>
      <c r="G60" s="8"/>
      <c r="H60" s="8"/>
      <c r="I60" s="8"/>
      <c r="J60" s="8"/>
      <c r="K60" s="8"/>
      <c r="L60" s="8"/>
      <c r="M60" s="8"/>
      <c r="N60" s="8"/>
      <c r="O60" s="8"/>
      <c r="P60" s="8"/>
      <c r="Q60" s="8"/>
      <c r="R60" s="8"/>
      <c r="S60" s="8"/>
      <c r="T60" s="8"/>
      <c r="U60" s="8"/>
      <c r="V60" s="8"/>
      <c r="W60" s="8"/>
      <c r="X60" s="8"/>
      <c r="Y60" s="8"/>
      <c r="Z60" s="8"/>
      <c r="AA60" s="8"/>
      <c r="AB60" s="7"/>
      <c r="AC60" s="7"/>
      <c r="AD60" s="134"/>
    </row>
  </sheetData>
  <mergeCells count="21">
    <mergeCell ref="AB8:AB10"/>
    <mergeCell ref="AC8:AC10"/>
    <mergeCell ref="D9:E9"/>
    <mergeCell ref="F9:G9"/>
    <mergeCell ref="H9:I9"/>
    <mergeCell ref="J9:K9"/>
    <mergeCell ref="L9:M9"/>
    <mergeCell ref="N9:O9"/>
    <mergeCell ref="P9:Q9"/>
    <mergeCell ref="R9:S9"/>
    <mergeCell ref="R2:U2"/>
    <mergeCell ref="G3:L3"/>
    <mergeCell ref="R3:U3"/>
    <mergeCell ref="D7:AA7"/>
    <mergeCell ref="B8:B10"/>
    <mergeCell ref="C8:C10"/>
    <mergeCell ref="D8:AA8"/>
    <mergeCell ref="T9:U9"/>
    <mergeCell ref="V9:W9"/>
    <mergeCell ref="X9:Y9"/>
    <mergeCell ref="Z9:AA9"/>
  </mergeCells>
  <conditionalFormatting sqref="Y27">
    <cfRule type="cellIs" dxfId="32" priority="56" operator="equal">
      <formula>"No"</formula>
    </cfRule>
  </conditionalFormatting>
  <conditionalFormatting sqref="I23">
    <cfRule type="cellIs" dxfId="31" priority="10" operator="equal">
      <formula>"Yes"</formula>
    </cfRule>
  </conditionalFormatting>
  <conditionalFormatting sqref="I23">
    <cfRule type="cellIs" dxfId="30" priority="9" operator="equal">
      <formula>"No"</formula>
    </cfRule>
  </conditionalFormatting>
  <conditionalFormatting sqref="D23:F23 H23 J23 L23 N23 P23 R23 T23 V23 X23 Z23">
    <cfRule type="cellIs" dxfId="29" priority="32" operator="equal">
      <formula>"Yes"</formula>
    </cfRule>
  </conditionalFormatting>
  <conditionalFormatting sqref="D23:F23 H23 J23 L23 N23 P23 R23 T23 V23 X23 Z23">
    <cfRule type="cellIs" dxfId="28" priority="31" operator="equal">
      <formula>"No"</formula>
    </cfRule>
  </conditionalFormatting>
  <conditionalFormatting sqref="AA23 Y23 W23 U23 S23 Q23 O23 M23 K23">
    <cfRule type="cellIs" dxfId="27" priority="1" stopIfTrue="1" operator="equal">
      <formula>"Nie"</formula>
    </cfRule>
  </conditionalFormatting>
  <conditionalFormatting sqref="E23">
    <cfRule type="cellIs" dxfId="26" priority="28" operator="equal">
      <formula>""</formula>
    </cfRule>
  </conditionalFormatting>
  <conditionalFormatting sqref="E23">
    <cfRule type="cellIs" dxfId="25" priority="27" stopIfTrue="1" operator="equal">
      <formula>"Áno"</formula>
    </cfRule>
  </conditionalFormatting>
  <conditionalFormatting sqref="E23">
    <cfRule type="cellIs" dxfId="24" priority="26" stopIfTrue="1" operator="equal">
      <formula>"Nie"</formula>
    </cfRule>
  </conditionalFormatting>
  <conditionalFormatting sqref="I23">
    <cfRule type="cellIs" dxfId="23" priority="8" operator="equal">
      <formula>""</formula>
    </cfRule>
  </conditionalFormatting>
  <conditionalFormatting sqref="I23">
    <cfRule type="cellIs" dxfId="22" priority="7" stopIfTrue="1" operator="equal">
      <formula>"Áno"</formula>
    </cfRule>
  </conditionalFormatting>
  <conditionalFormatting sqref="I23">
    <cfRule type="cellIs" dxfId="21" priority="6" stopIfTrue="1" operator="equal">
      <formula>"Nie"</formula>
    </cfRule>
  </conditionalFormatting>
  <conditionalFormatting sqref="G23">
    <cfRule type="cellIs" dxfId="20" priority="15" operator="equal">
      <formula>"Yes"</formula>
    </cfRule>
  </conditionalFormatting>
  <conditionalFormatting sqref="G23">
    <cfRule type="cellIs" dxfId="19" priority="14" operator="equal">
      <formula>"No"</formula>
    </cfRule>
  </conditionalFormatting>
  <conditionalFormatting sqref="G23">
    <cfRule type="cellIs" dxfId="18" priority="13" operator="equal">
      <formula>""</formula>
    </cfRule>
  </conditionalFormatting>
  <conditionalFormatting sqref="G23">
    <cfRule type="cellIs" dxfId="17" priority="12" stopIfTrue="1" operator="equal">
      <formula>"Áno"</formula>
    </cfRule>
  </conditionalFormatting>
  <conditionalFormatting sqref="G23">
    <cfRule type="cellIs" dxfId="16" priority="11" stopIfTrue="1" operator="equal">
      <formula>"Nie"</formula>
    </cfRule>
  </conditionalFormatting>
  <conditionalFormatting sqref="AA23 Y23 W23 U23 S23 Q23 O23 M23 K23">
    <cfRule type="cellIs" dxfId="15" priority="5" operator="equal">
      <formula>"Yes"</formula>
    </cfRule>
  </conditionalFormatting>
  <conditionalFormatting sqref="AA23 Y23 W23 U23 S23 Q23 O23 M23 K23">
    <cfRule type="cellIs" dxfId="14" priority="4" operator="equal">
      <formula>"No"</formula>
    </cfRule>
  </conditionalFormatting>
  <conditionalFormatting sqref="AA23 Y23 W23 U23 S23 Q23 O23 M23 K23">
    <cfRule type="cellIs" dxfId="13" priority="3" operator="equal">
      <formula>""</formula>
    </cfRule>
  </conditionalFormatting>
  <conditionalFormatting sqref="AA23 Y23 W23 U23 S23 Q23 O23 M23 K23">
    <cfRule type="cellIs" dxfId="12" priority="2" stopIfTrue="1" operator="equal">
      <formula>"Áno"</formula>
    </cfRule>
  </conditionalFormatting>
  <dataValidations count="5">
    <dataValidation allowBlank="1" showDropDown="1" showInputMessage="1" showErrorMessage="1" sqref="G4" xr:uid="{00000000-0002-0000-0400-000000000000}"/>
    <dataValidation type="list" allowBlank="1" showDropDown="1" showInputMessage="1" showErrorMessage="1" sqref="T6:V6 H4:J4 J5" xr:uid="{00000000-0002-0000-0400-000001000000}">
      <formula1>"A, B, C"</formula1>
    </dataValidation>
    <dataValidation type="whole" allowBlank="1" showInputMessage="1" showErrorMessage="1" sqref="K11:K20 M11:M20 O11:O20 Q11:Q20 S11:S20 AA11:AA20 U11:U20 I11:I20 W11:W20 Y11:Y20 E11:E20 C11 G11:G20" xr:uid="{00000000-0002-0000-0400-000002000000}">
      <formula1>1</formula1>
      <formula2>4</formula2>
    </dataValidation>
    <dataValidation type="list" allowBlank="1" showDropDown="1" showInputMessage="1" showErrorMessage="1" sqref="D6:P6" xr:uid="{00000000-0002-0000-0400-000003000000}">
      <formula1>"A, B, C, D"</formula1>
    </dataValidation>
    <dataValidation type="list" allowBlank="1" showInputMessage="1" showErrorMessage="1" sqref="Q6:R6" xr:uid="{00000000-0002-0000-0400-000004000000}">
      <formula1>"Project, Programme, Portfolio"</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9" tint="0.79998168889431442"/>
  </sheetPr>
  <dimension ref="A1:EW65"/>
  <sheetViews>
    <sheetView zoomScaleNormal="100" workbookViewId="0">
      <selection activeCell="E1" sqref="E1"/>
    </sheetView>
  </sheetViews>
  <sheetFormatPr defaultColWidth="2.7109375" defaultRowHeight="12.75" x14ac:dyDescent="0.2"/>
  <cols>
    <col min="1" max="1" width="5.42578125" style="86" customWidth="1"/>
    <col min="2" max="2" width="12.5703125" style="86" customWidth="1"/>
    <col min="3" max="3" width="21.7109375" style="86" customWidth="1"/>
    <col min="4" max="4" width="17.140625" style="86" customWidth="1"/>
    <col min="5" max="5" width="14" style="86" customWidth="1"/>
    <col min="6" max="6" width="15.28515625" style="86" customWidth="1"/>
    <col min="7" max="7" width="21.42578125" style="86" customWidth="1"/>
    <col min="8" max="8" width="19.28515625" style="86" customWidth="1"/>
    <col min="9" max="9" width="3.5703125" style="86" customWidth="1"/>
    <col min="10" max="10" width="3.28515625" style="86" customWidth="1"/>
    <col min="11" max="116" width="2.85546875" style="86" customWidth="1"/>
    <col min="117" max="117" width="3.28515625" style="86" customWidth="1"/>
    <col min="118" max="128" width="2.85546875" style="86" customWidth="1"/>
    <col min="129" max="129" width="3.28515625" style="86" customWidth="1"/>
    <col min="130" max="140" width="2.85546875" style="86" customWidth="1"/>
    <col min="141" max="141" width="4.140625" style="86" customWidth="1"/>
    <col min="142" max="152" width="2.85546875" style="86" customWidth="1"/>
    <col min="153" max="247" width="2.7109375" style="86"/>
    <col min="248" max="248" width="5.42578125" style="86" customWidth="1"/>
    <col min="249" max="249" width="12.5703125" style="86" customWidth="1"/>
    <col min="250" max="250" width="45.42578125" style="86" customWidth="1"/>
    <col min="251" max="251" width="18.7109375" style="86" customWidth="1"/>
    <col min="252" max="252" width="19.28515625" style="86" customWidth="1"/>
    <col min="253" max="253" width="3" style="86" customWidth="1"/>
    <col min="254" max="255" width="3" style="86" bestFit="1" customWidth="1"/>
    <col min="256" max="256" width="3.140625" style="86" customWidth="1"/>
    <col min="257" max="264" width="2.85546875" style="86" bestFit="1" customWidth="1"/>
    <col min="265" max="276" width="2.85546875" style="86" customWidth="1"/>
    <col min="277" max="279" width="3" style="86" bestFit="1" customWidth="1"/>
    <col min="280" max="288" width="2.85546875" style="86" bestFit="1" customWidth="1"/>
    <col min="289" max="291" width="3" style="86" bestFit="1" customWidth="1"/>
    <col min="292" max="300" width="2.85546875" style="86" bestFit="1" customWidth="1"/>
    <col min="301" max="303" width="3" style="86" bestFit="1" customWidth="1"/>
    <col min="304" max="312" width="2.85546875" style="86" bestFit="1" customWidth="1"/>
    <col min="313" max="315" width="3" style="86" bestFit="1" customWidth="1"/>
    <col min="316" max="324" width="2.85546875" style="86" bestFit="1" customWidth="1"/>
    <col min="325" max="327" width="3" style="86" bestFit="1" customWidth="1"/>
    <col min="328" max="328" width="2.85546875" style="86" bestFit="1" customWidth="1"/>
    <col min="329" max="503" width="2.7109375" style="86"/>
    <col min="504" max="504" width="5.42578125" style="86" customWidth="1"/>
    <col min="505" max="505" width="12.5703125" style="86" customWidth="1"/>
    <col min="506" max="506" width="45.42578125" style="86" customWidth="1"/>
    <col min="507" max="507" width="18.7109375" style="86" customWidth="1"/>
    <col min="508" max="508" width="19.28515625" style="86" customWidth="1"/>
    <col min="509" max="509" width="3" style="86" customWidth="1"/>
    <col min="510" max="511" width="3" style="86" bestFit="1" customWidth="1"/>
    <col min="512" max="512" width="3.140625" style="86" customWidth="1"/>
    <col min="513" max="520" width="2.85546875" style="86" bestFit="1" customWidth="1"/>
    <col min="521" max="532" width="2.85546875" style="86" customWidth="1"/>
    <col min="533" max="535" width="3" style="86" bestFit="1" customWidth="1"/>
    <col min="536" max="544" width="2.85546875" style="86" bestFit="1" customWidth="1"/>
    <col min="545" max="547" width="3" style="86" bestFit="1" customWidth="1"/>
    <col min="548" max="556" width="2.85546875" style="86" bestFit="1" customWidth="1"/>
    <col min="557" max="559" width="3" style="86" bestFit="1" customWidth="1"/>
    <col min="560" max="568" width="2.85546875" style="86" bestFit="1" customWidth="1"/>
    <col min="569" max="571" width="3" style="86" bestFit="1" customWidth="1"/>
    <col min="572" max="580" width="2.85546875" style="86" bestFit="1" customWidth="1"/>
    <col min="581" max="583" width="3" style="86" bestFit="1" customWidth="1"/>
    <col min="584" max="584" width="2.85546875" style="86" bestFit="1" customWidth="1"/>
    <col min="585" max="759" width="2.7109375" style="86"/>
    <col min="760" max="760" width="5.42578125" style="86" customWidth="1"/>
    <col min="761" max="761" width="12.5703125" style="86" customWidth="1"/>
    <col min="762" max="762" width="45.42578125" style="86" customWidth="1"/>
    <col min="763" max="763" width="18.7109375" style="86" customWidth="1"/>
    <col min="764" max="764" width="19.28515625" style="86" customWidth="1"/>
    <col min="765" max="765" width="3" style="86" customWidth="1"/>
    <col min="766" max="767" width="3" style="86" bestFit="1" customWidth="1"/>
    <col min="768" max="768" width="3.140625" style="86" customWidth="1"/>
    <col min="769" max="776" width="2.85546875" style="86" bestFit="1" customWidth="1"/>
    <col min="777" max="788" width="2.85546875" style="86" customWidth="1"/>
    <col min="789" max="791" width="3" style="86" bestFit="1" customWidth="1"/>
    <col min="792" max="800" width="2.85546875" style="86" bestFit="1" customWidth="1"/>
    <col min="801" max="803" width="3" style="86" bestFit="1" customWidth="1"/>
    <col min="804" max="812" width="2.85546875" style="86" bestFit="1" customWidth="1"/>
    <col min="813" max="815" width="3" style="86" bestFit="1" customWidth="1"/>
    <col min="816" max="824" width="2.85546875" style="86" bestFit="1" customWidth="1"/>
    <col min="825" max="827" width="3" style="86" bestFit="1" customWidth="1"/>
    <col min="828" max="836" width="2.85546875" style="86" bestFit="1" customWidth="1"/>
    <col min="837" max="839" width="3" style="86" bestFit="1" customWidth="1"/>
    <col min="840" max="840" width="2.85546875" style="86" bestFit="1" customWidth="1"/>
    <col min="841" max="1015" width="2.7109375" style="86"/>
    <col min="1016" max="1016" width="5.42578125" style="86" customWidth="1"/>
    <col min="1017" max="1017" width="12.5703125" style="86" customWidth="1"/>
    <col min="1018" max="1018" width="45.42578125" style="86" customWidth="1"/>
    <col min="1019" max="1019" width="18.7109375" style="86" customWidth="1"/>
    <col min="1020" max="1020" width="19.28515625" style="86" customWidth="1"/>
    <col min="1021" max="1021" width="3" style="86" customWidth="1"/>
    <col min="1022" max="1023" width="3" style="86" bestFit="1" customWidth="1"/>
    <col min="1024" max="1024" width="3.140625" style="86" customWidth="1"/>
    <col min="1025" max="1032" width="2.85546875" style="86" bestFit="1" customWidth="1"/>
    <col min="1033" max="1044" width="2.85546875" style="86" customWidth="1"/>
    <col min="1045" max="1047" width="3" style="86" bestFit="1" customWidth="1"/>
    <col min="1048" max="1056" width="2.85546875" style="86" bestFit="1" customWidth="1"/>
    <col min="1057" max="1059" width="3" style="86" bestFit="1" customWidth="1"/>
    <col min="1060" max="1068" width="2.85546875" style="86" bestFit="1" customWidth="1"/>
    <col min="1069" max="1071" width="3" style="86" bestFit="1" customWidth="1"/>
    <col min="1072" max="1080" width="2.85546875" style="86" bestFit="1" customWidth="1"/>
    <col min="1081" max="1083" width="3" style="86" bestFit="1" customWidth="1"/>
    <col min="1084" max="1092" width="2.85546875" style="86" bestFit="1" customWidth="1"/>
    <col min="1093" max="1095" width="3" style="86" bestFit="1" customWidth="1"/>
    <col min="1096" max="1096" width="2.85546875" style="86" bestFit="1" customWidth="1"/>
    <col min="1097" max="1271" width="2.7109375" style="86"/>
    <col min="1272" max="1272" width="5.42578125" style="86" customWidth="1"/>
    <col min="1273" max="1273" width="12.5703125" style="86" customWidth="1"/>
    <col min="1274" max="1274" width="45.42578125" style="86" customWidth="1"/>
    <col min="1275" max="1275" width="18.7109375" style="86" customWidth="1"/>
    <col min="1276" max="1276" width="19.28515625" style="86" customWidth="1"/>
    <col min="1277" max="1277" width="3" style="86" customWidth="1"/>
    <col min="1278" max="1279" width="3" style="86" bestFit="1" customWidth="1"/>
    <col min="1280" max="1280" width="3.140625" style="86" customWidth="1"/>
    <col min="1281" max="1288" width="2.85546875" style="86" bestFit="1" customWidth="1"/>
    <col min="1289" max="1300" width="2.85546875" style="86" customWidth="1"/>
    <col min="1301" max="1303" width="3" style="86" bestFit="1" customWidth="1"/>
    <col min="1304" max="1312" width="2.85546875" style="86" bestFit="1" customWidth="1"/>
    <col min="1313" max="1315" width="3" style="86" bestFit="1" customWidth="1"/>
    <col min="1316" max="1324" width="2.85546875" style="86" bestFit="1" customWidth="1"/>
    <col min="1325" max="1327" width="3" style="86" bestFit="1" customWidth="1"/>
    <col min="1328" max="1336" width="2.85546875" style="86" bestFit="1" customWidth="1"/>
    <col min="1337" max="1339" width="3" style="86" bestFit="1" customWidth="1"/>
    <col min="1340" max="1348" width="2.85546875" style="86" bestFit="1" customWidth="1"/>
    <col min="1349" max="1351" width="3" style="86" bestFit="1" customWidth="1"/>
    <col min="1352" max="1352" width="2.85546875" style="86" bestFit="1" customWidth="1"/>
    <col min="1353" max="1527" width="2.7109375" style="86"/>
    <col min="1528" max="1528" width="5.42578125" style="86" customWidth="1"/>
    <col min="1529" max="1529" width="12.5703125" style="86" customWidth="1"/>
    <col min="1530" max="1530" width="45.42578125" style="86" customWidth="1"/>
    <col min="1531" max="1531" width="18.7109375" style="86" customWidth="1"/>
    <col min="1532" max="1532" width="19.28515625" style="86" customWidth="1"/>
    <col min="1533" max="1533" width="3" style="86" customWidth="1"/>
    <col min="1534" max="1535" width="3" style="86" bestFit="1" customWidth="1"/>
    <col min="1536" max="1536" width="3.140625" style="86" customWidth="1"/>
    <col min="1537" max="1544" width="2.85546875" style="86" bestFit="1" customWidth="1"/>
    <col min="1545" max="1556" width="2.85546875" style="86" customWidth="1"/>
    <col min="1557" max="1559" width="3" style="86" bestFit="1" customWidth="1"/>
    <col min="1560" max="1568" width="2.85546875" style="86" bestFit="1" customWidth="1"/>
    <col min="1569" max="1571" width="3" style="86" bestFit="1" customWidth="1"/>
    <col min="1572" max="1580" width="2.85546875" style="86" bestFit="1" customWidth="1"/>
    <col min="1581" max="1583" width="3" style="86" bestFit="1" customWidth="1"/>
    <col min="1584" max="1592" width="2.85546875" style="86" bestFit="1" customWidth="1"/>
    <col min="1593" max="1595" width="3" style="86" bestFit="1" customWidth="1"/>
    <col min="1596" max="1604" width="2.85546875" style="86" bestFit="1" customWidth="1"/>
    <col min="1605" max="1607" width="3" style="86" bestFit="1" customWidth="1"/>
    <col min="1608" max="1608" width="2.85546875" style="86" bestFit="1" customWidth="1"/>
    <col min="1609" max="1783" width="2.7109375" style="86"/>
    <col min="1784" max="1784" width="5.42578125" style="86" customWidth="1"/>
    <col min="1785" max="1785" width="12.5703125" style="86" customWidth="1"/>
    <col min="1786" max="1786" width="45.42578125" style="86" customWidth="1"/>
    <col min="1787" max="1787" width="18.7109375" style="86" customWidth="1"/>
    <col min="1788" max="1788" width="19.28515625" style="86" customWidth="1"/>
    <col min="1789" max="1789" width="3" style="86" customWidth="1"/>
    <col min="1790" max="1791" width="3" style="86" bestFit="1" customWidth="1"/>
    <col min="1792" max="1792" width="3.140625" style="86" customWidth="1"/>
    <col min="1793" max="1800" width="2.85546875" style="86" bestFit="1" customWidth="1"/>
    <col min="1801" max="1812" width="2.85546875" style="86" customWidth="1"/>
    <col min="1813" max="1815" width="3" style="86" bestFit="1" customWidth="1"/>
    <col min="1816" max="1824" width="2.85546875" style="86" bestFit="1" customWidth="1"/>
    <col min="1825" max="1827" width="3" style="86" bestFit="1" customWidth="1"/>
    <col min="1828" max="1836" width="2.85546875" style="86" bestFit="1" customWidth="1"/>
    <col min="1837" max="1839" width="3" style="86" bestFit="1" customWidth="1"/>
    <col min="1840" max="1848" width="2.85546875" style="86" bestFit="1" customWidth="1"/>
    <col min="1849" max="1851" width="3" style="86" bestFit="1" customWidth="1"/>
    <col min="1852" max="1860" width="2.85546875" style="86" bestFit="1" customWidth="1"/>
    <col min="1861" max="1863" width="3" style="86" bestFit="1" customWidth="1"/>
    <col min="1864" max="1864" width="2.85546875" style="86" bestFit="1" customWidth="1"/>
    <col min="1865" max="2039" width="2.7109375" style="86"/>
    <col min="2040" max="2040" width="5.42578125" style="86" customWidth="1"/>
    <col min="2041" max="2041" width="12.5703125" style="86" customWidth="1"/>
    <col min="2042" max="2042" width="45.42578125" style="86" customWidth="1"/>
    <col min="2043" max="2043" width="18.7109375" style="86" customWidth="1"/>
    <col min="2044" max="2044" width="19.28515625" style="86" customWidth="1"/>
    <col min="2045" max="2045" width="3" style="86" customWidth="1"/>
    <col min="2046" max="2047" width="3" style="86" bestFit="1" customWidth="1"/>
    <col min="2048" max="2048" width="3.140625" style="86" customWidth="1"/>
    <col min="2049" max="2056" width="2.85546875" style="86" bestFit="1" customWidth="1"/>
    <col min="2057" max="2068" width="2.85546875" style="86" customWidth="1"/>
    <col min="2069" max="2071" width="3" style="86" bestFit="1" customWidth="1"/>
    <col min="2072" max="2080" width="2.85546875" style="86" bestFit="1" customWidth="1"/>
    <col min="2081" max="2083" width="3" style="86" bestFit="1" customWidth="1"/>
    <col min="2084" max="2092" width="2.85546875" style="86" bestFit="1" customWidth="1"/>
    <col min="2093" max="2095" width="3" style="86" bestFit="1" customWidth="1"/>
    <col min="2096" max="2104" width="2.85546875" style="86" bestFit="1" customWidth="1"/>
    <col min="2105" max="2107" width="3" style="86" bestFit="1" customWidth="1"/>
    <col min="2108" max="2116" width="2.85546875" style="86" bestFit="1" customWidth="1"/>
    <col min="2117" max="2119" width="3" style="86" bestFit="1" customWidth="1"/>
    <col min="2120" max="2120" width="2.85546875" style="86" bestFit="1" customWidth="1"/>
    <col min="2121" max="2295" width="2.7109375" style="86"/>
    <col min="2296" max="2296" width="5.42578125" style="86" customWidth="1"/>
    <col min="2297" max="2297" width="12.5703125" style="86" customWidth="1"/>
    <col min="2298" max="2298" width="45.42578125" style="86" customWidth="1"/>
    <col min="2299" max="2299" width="18.7109375" style="86" customWidth="1"/>
    <col min="2300" max="2300" width="19.28515625" style="86" customWidth="1"/>
    <col min="2301" max="2301" width="3" style="86" customWidth="1"/>
    <col min="2302" max="2303" width="3" style="86" bestFit="1" customWidth="1"/>
    <col min="2304" max="2304" width="3.140625" style="86" customWidth="1"/>
    <col min="2305" max="2312" width="2.85546875" style="86" bestFit="1" customWidth="1"/>
    <col min="2313" max="2324" width="2.85546875" style="86" customWidth="1"/>
    <col min="2325" max="2327" width="3" style="86" bestFit="1" customWidth="1"/>
    <col min="2328" max="2336" width="2.85546875" style="86" bestFit="1" customWidth="1"/>
    <col min="2337" max="2339" width="3" style="86" bestFit="1" customWidth="1"/>
    <col min="2340" max="2348" width="2.85546875" style="86" bestFit="1" customWidth="1"/>
    <col min="2349" max="2351" width="3" style="86" bestFit="1" customWidth="1"/>
    <col min="2352" max="2360" width="2.85546875" style="86" bestFit="1" customWidth="1"/>
    <col min="2361" max="2363" width="3" style="86" bestFit="1" customWidth="1"/>
    <col min="2364" max="2372" width="2.85546875" style="86" bestFit="1" customWidth="1"/>
    <col min="2373" max="2375" width="3" style="86" bestFit="1" customWidth="1"/>
    <col min="2376" max="2376" width="2.85546875" style="86" bestFit="1" customWidth="1"/>
    <col min="2377" max="2551" width="2.7109375" style="86"/>
    <col min="2552" max="2552" width="5.42578125" style="86" customWidth="1"/>
    <col min="2553" max="2553" width="12.5703125" style="86" customWidth="1"/>
    <col min="2554" max="2554" width="45.42578125" style="86" customWidth="1"/>
    <col min="2555" max="2555" width="18.7109375" style="86" customWidth="1"/>
    <col min="2556" max="2556" width="19.28515625" style="86" customWidth="1"/>
    <col min="2557" max="2557" width="3" style="86" customWidth="1"/>
    <col min="2558" max="2559" width="3" style="86" bestFit="1" customWidth="1"/>
    <col min="2560" max="2560" width="3.140625" style="86" customWidth="1"/>
    <col min="2561" max="2568" width="2.85546875" style="86" bestFit="1" customWidth="1"/>
    <col min="2569" max="2580" width="2.85546875" style="86" customWidth="1"/>
    <col min="2581" max="2583" width="3" style="86" bestFit="1" customWidth="1"/>
    <col min="2584" max="2592" width="2.85546875" style="86" bestFit="1" customWidth="1"/>
    <col min="2593" max="2595" width="3" style="86" bestFit="1" customWidth="1"/>
    <col min="2596" max="2604" width="2.85546875" style="86" bestFit="1" customWidth="1"/>
    <col min="2605" max="2607" width="3" style="86" bestFit="1" customWidth="1"/>
    <col min="2608" max="2616" width="2.85546875" style="86" bestFit="1" customWidth="1"/>
    <col min="2617" max="2619" width="3" style="86" bestFit="1" customWidth="1"/>
    <col min="2620" max="2628" width="2.85546875" style="86" bestFit="1" customWidth="1"/>
    <col min="2629" max="2631" width="3" style="86" bestFit="1" customWidth="1"/>
    <col min="2632" max="2632" width="2.85546875" style="86" bestFit="1" customWidth="1"/>
    <col min="2633" max="2807" width="2.7109375" style="86"/>
    <col min="2808" max="2808" width="5.42578125" style="86" customWidth="1"/>
    <col min="2809" max="2809" width="12.5703125" style="86" customWidth="1"/>
    <col min="2810" max="2810" width="45.42578125" style="86" customWidth="1"/>
    <col min="2811" max="2811" width="18.7109375" style="86" customWidth="1"/>
    <col min="2812" max="2812" width="19.28515625" style="86" customWidth="1"/>
    <col min="2813" max="2813" width="3" style="86" customWidth="1"/>
    <col min="2814" max="2815" width="3" style="86" bestFit="1" customWidth="1"/>
    <col min="2816" max="2816" width="3.140625" style="86" customWidth="1"/>
    <col min="2817" max="2824" width="2.85546875" style="86" bestFit="1" customWidth="1"/>
    <col min="2825" max="2836" width="2.85546875" style="86" customWidth="1"/>
    <col min="2837" max="2839" width="3" style="86" bestFit="1" customWidth="1"/>
    <col min="2840" max="2848" width="2.85546875" style="86" bestFit="1" customWidth="1"/>
    <col min="2849" max="2851" width="3" style="86" bestFit="1" customWidth="1"/>
    <col min="2852" max="2860" width="2.85546875" style="86" bestFit="1" customWidth="1"/>
    <col min="2861" max="2863" width="3" style="86" bestFit="1" customWidth="1"/>
    <col min="2864" max="2872" width="2.85546875" style="86" bestFit="1" customWidth="1"/>
    <col min="2873" max="2875" width="3" style="86" bestFit="1" customWidth="1"/>
    <col min="2876" max="2884" width="2.85546875" style="86" bestFit="1" customWidth="1"/>
    <col min="2885" max="2887" width="3" style="86" bestFit="1" customWidth="1"/>
    <col min="2888" max="2888" width="2.85546875" style="86" bestFit="1" customWidth="1"/>
    <col min="2889" max="3063" width="2.7109375" style="86"/>
    <col min="3064" max="3064" width="5.42578125" style="86" customWidth="1"/>
    <col min="3065" max="3065" width="12.5703125" style="86" customWidth="1"/>
    <col min="3066" max="3066" width="45.42578125" style="86" customWidth="1"/>
    <col min="3067" max="3067" width="18.7109375" style="86" customWidth="1"/>
    <col min="3068" max="3068" width="19.28515625" style="86" customWidth="1"/>
    <col min="3069" max="3069" width="3" style="86" customWidth="1"/>
    <col min="3070" max="3071" width="3" style="86" bestFit="1" customWidth="1"/>
    <col min="3072" max="3072" width="3.140625" style="86" customWidth="1"/>
    <col min="3073" max="3080" width="2.85546875" style="86" bestFit="1" customWidth="1"/>
    <col min="3081" max="3092" width="2.85546875" style="86" customWidth="1"/>
    <col min="3093" max="3095" width="3" style="86" bestFit="1" customWidth="1"/>
    <col min="3096" max="3104" width="2.85546875" style="86" bestFit="1" customWidth="1"/>
    <col min="3105" max="3107" width="3" style="86" bestFit="1" customWidth="1"/>
    <col min="3108" max="3116" width="2.85546875" style="86" bestFit="1" customWidth="1"/>
    <col min="3117" max="3119" width="3" style="86" bestFit="1" customWidth="1"/>
    <col min="3120" max="3128" width="2.85546875" style="86" bestFit="1" customWidth="1"/>
    <col min="3129" max="3131" width="3" style="86" bestFit="1" customWidth="1"/>
    <col min="3132" max="3140" width="2.85546875" style="86" bestFit="1" customWidth="1"/>
    <col min="3141" max="3143" width="3" style="86" bestFit="1" customWidth="1"/>
    <col min="3144" max="3144" width="2.85546875" style="86" bestFit="1" customWidth="1"/>
    <col min="3145" max="3319" width="2.7109375" style="86"/>
    <col min="3320" max="3320" width="5.42578125" style="86" customWidth="1"/>
    <col min="3321" max="3321" width="12.5703125" style="86" customWidth="1"/>
    <col min="3322" max="3322" width="45.42578125" style="86" customWidth="1"/>
    <col min="3323" max="3323" width="18.7109375" style="86" customWidth="1"/>
    <col min="3324" max="3324" width="19.28515625" style="86" customWidth="1"/>
    <col min="3325" max="3325" width="3" style="86" customWidth="1"/>
    <col min="3326" max="3327" width="3" style="86" bestFit="1" customWidth="1"/>
    <col min="3328" max="3328" width="3.140625" style="86" customWidth="1"/>
    <col min="3329" max="3336" width="2.85546875" style="86" bestFit="1" customWidth="1"/>
    <col min="3337" max="3348" width="2.85546875" style="86" customWidth="1"/>
    <col min="3349" max="3351" width="3" style="86" bestFit="1" customWidth="1"/>
    <col min="3352" max="3360" width="2.85546875" style="86" bestFit="1" customWidth="1"/>
    <col min="3361" max="3363" width="3" style="86" bestFit="1" customWidth="1"/>
    <col min="3364" max="3372" width="2.85546875" style="86" bestFit="1" customWidth="1"/>
    <col min="3373" max="3375" width="3" style="86" bestFit="1" customWidth="1"/>
    <col min="3376" max="3384" width="2.85546875" style="86" bestFit="1" customWidth="1"/>
    <col min="3385" max="3387" width="3" style="86" bestFit="1" customWidth="1"/>
    <col min="3388" max="3396" width="2.85546875" style="86" bestFit="1" customWidth="1"/>
    <col min="3397" max="3399" width="3" style="86" bestFit="1" customWidth="1"/>
    <col min="3400" max="3400" width="2.85546875" style="86" bestFit="1" customWidth="1"/>
    <col min="3401" max="3575" width="2.7109375" style="86"/>
    <col min="3576" max="3576" width="5.42578125" style="86" customWidth="1"/>
    <col min="3577" max="3577" width="12.5703125" style="86" customWidth="1"/>
    <col min="3578" max="3578" width="45.42578125" style="86" customWidth="1"/>
    <col min="3579" max="3579" width="18.7109375" style="86" customWidth="1"/>
    <col min="3580" max="3580" width="19.28515625" style="86" customWidth="1"/>
    <col min="3581" max="3581" width="3" style="86" customWidth="1"/>
    <col min="3582" max="3583" width="3" style="86" bestFit="1" customWidth="1"/>
    <col min="3584" max="3584" width="3.140625" style="86" customWidth="1"/>
    <col min="3585" max="3592" width="2.85546875" style="86" bestFit="1" customWidth="1"/>
    <col min="3593" max="3604" width="2.85546875" style="86" customWidth="1"/>
    <col min="3605" max="3607" width="3" style="86" bestFit="1" customWidth="1"/>
    <col min="3608" max="3616" width="2.85546875" style="86" bestFit="1" customWidth="1"/>
    <col min="3617" max="3619" width="3" style="86" bestFit="1" customWidth="1"/>
    <col min="3620" max="3628" width="2.85546875" style="86" bestFit="1" customWidth="1"/>
    <col min="3629" max="3631" width="3" style="86" bestFit="1" customWidth="1"/>
    <col min="3632" max="3640" width="2.85546875" style="86" bestFit="1" customWidth="1"/>
    <col min="3641" max="3643" width="3" style="86" bestFit="1" customWidth="1"/>
    <col min="3644" max="3652" width="2.85546875" style="86" bestFit="1" customWidth="1"/>
    <col min="3653" max="3655" width="3" style="86" bestFit="1" customWidth="1"/>
    <col min="3656" max="3656" width="2.85546875" style="86" bestFit="1" customWidth="1"/>
    <col min="3657" max="3831" width="2.7109375" style="86"/>
    <col min="3832" max="3832" width="5.42578125" style="86" customWidth="1"/>
    <col min="3833" max="3833" width="12.5703125" style="86" customWidth="1"/>
    <col min="3834" max="3834" width="45.42578125" style="86" customWidth="1"/>
    <col min="3835" max="3835" width="18.7109375" style="86" customWidth="1"/>
    <col min="3836" max="3836" width="19.28515625" style="86" customWidth="1"/>
    <col min="3837" max="3837" width="3" style="86" customWidth="1"/>
    <col min="3838" max="3839" width="3" style="86" bestFit="1" customWidth="1"/>
    <col min="3840" max="3840" width="3.140625" style="86" customWidth="1"/>
    <col min="3841" max="3848" width="2.85546875" style="86" bestFit="1" customWidth="1"/>
    <col min="3849" max="3860" width="2.85546875" style="86" customWidth="1"/>
    <col min="3861" max="3863" width="3" style="86" bestFit="1" customWidth="1"/>
    <col min="3864" max="3872" width="2.85546875" style="86" bestFit="1" customWidth="1"/>
    <col min="3873" max="3875" width="3" style="86" bestFit="1" customWidth="1"/>
    <col min="3876" max="3884" width="2.85546875" style="86" bestFit="1" customWidth="1"/>
    <col min="3885" max="3887" width="3" style="86" bestFit="1" customWidth="1"/>
    <col min="3888" max="3896" width="2.85546875" style="86" bestFit="1" customWidth="1"/>
    <col min="3897" max="3899" width="3" style="86" bestFit="1" customWidth="1"/>
    <col min="3900" max="3908" width="2.85546875" style="86" bestFit="1" customWidth="1"/>
    <col min="3909" max="3911" width="3" style="86" bestFit="1" customWidth="1"/>
    <col min="3912" max="3912" width="2.85546875" style="86" bestFit="1" customWidth="1"/>
    <col min="3913" max="4087" width="2.7109375" style="86"/>
    <col min="4088" max="4088" width="5.42578125" style="86" customWidth="1"/>
    <col min="4089" max="4089" width="12.5703125" style="86" customWidth="1"/>
    <col min="4090" max="4090" width="45.42578125" style="86" customWidth="1"/>
    <col min="4091" max="4091" width="18.7109375" style="86" customWidth="1"/>
    <col min="4092" max="4092" width="19.28515625" style="86" customWidth="1"/>
    <col min="4093" max="4093" width="3" style="86" customWidth="1"/>
    <col min="4094" max="4095" width="3" style="86" bestFit="1" customWidth="1"/>
    <col min="4096" max="4096" width="3.140625" style="86" customWidth="1"/>
    <col min="4097" max="4104" width="2.85546875" style="86" bestFit="1" customWidth="1"/>
    <col min="4105" max="4116" width="2.85546875" style="86" customWidth="1"/>
    <col min="4117" max="4119" width="3" style="86" bestFit="1" customWidth="1"/>
    <col min="4120" max="4128" width="2.85546875" style="86" bestFit="1" customWidth="1"/>
    <col min="4129" max="4131" width="3" style="86" bestFit="1" customWidth="1"/>
    <col min="4132" max="4140" width="2.85546875" style="86" bestFit="1" customWidth="1"/>
    <col min="4141" max="4143" width="3" style="86" bestFit="1" customWidth="1"/>
    <col min="4144" max="4152" width="2.85546875" style="86" bestFit="1" customWidth="1"/>
    <col min="4153" max="4155" width="3" style="86" bestFit="1" customWidth="1"/>
    <col min="4156" max="4164" width="2.85546875" style="86" bestFit="1" customWidth="1"/>
    <col min="4165" max="4167" width="3" style="86" bestFit="1" customWidth="1"/>
    <col min="4168" max="4168" width="2.85546875" style="86" bestFit="1" customWidth="1"/>
    <col min="4169" max="4343" width="2.7109375" style="86"/>
    <col min="4344" max="4344" width="5.42578125" style="86" customWidth="1"/>
    <col min="4345" max="4345" width="12.5703125" style="86" customWidth="1"/>
    <col min="4346" max="4346" width="45.42578125" style="86" customWidth="1"/>
    <col min="4347" max="4347" width="18.7109375" style="86" customWidth="1"/>
    <col min="4348" max="4348" width="19.28515625" style="86" customWidth="1"/>
    <col min="4349" max="4349" width="3" style="86" customWidth="1"/>
    <col min="4350" max="4351" width="3" style="86" bestFit="1" customWidth="1"/>
    <col min="4352" max="4352" width="3.140625" style="86" customWidth="1"/>
    <col min="4353" max="4360" width="2.85546875" style="86" bestFit="1" customWidth="1"/>
    <col min="4361" max="4372" width="2.85546875" style="86" customWidth="1"/>
    <col min="4373" max="4375" width="3" style="86" bestFit="1" customWidth="1"/>
    <col min="4376" max="4384" width="2.85546875" style="86" bestFit="1" customWidth="1"/>
    <col min="4385" max="4387" width="3" style="86" bestFit="1" customWidth="1"/>
    <col min="4388" max="4396" width="2.85546875" style="86" bestFit="1" customWidth="1"/>
    <col min="4397" max="4399" width="3" style="86" bestFit="1" customWidth="1"/>
    <col min="4400" max="4408" width="2.85546875" style="86" bestFit="1" customWidth="1"/>
    <col min="4409" max="4411" width="3" style="86" bestFit="1" customWidth="1"/>
    <col min="4412" max="4420" width="2.85546875" style="86" bestFit="1" customWidth="1"/>
    <col min="4421" max="4423" width="3" style="86" bestFit="1" customWidth="1"/>
    <col min="4424" max="4424" width="2.85546875" style="86" bestFit="1" customWidth="1"/>
    <col min="4425" max="4599" width="2.7109375" style="86"/>
    <col min="4600" max="4600" width="5.42578125" style="86" customWidth="1"/>
    <col min="4601" max="4601" width="12.5703125" style="86" customWidth="1"/>
    <col min="4602" max="4602" width="45.42578125" style="86" customWidth="1"/>
    <col min="4603" max="4603" width="18.7109375" style="86" customWidth="1"/>
    <col min="4604" max="4604" width="19.28515625" style="86" customWidth="1"/>
    <col min="4605" max="4605" width="3" style="86" customWidth="1"/>
    <col min="4606" max="4607" width="3" style="86" bestFit="1" customWidth="1"/>
    <col min="4608" max="4608" width="3.140625" style="86" customWidth="1"/>
    <col min="4609" max="4616" width="2.85546875" style="86" bestFit="1" customWidth="1"/>
    <col min="4617" max="4628" width="2.85546875" style="86" customWidth="1"/>
    <col min="4629" max="4631" width="3" style="86" bestFit="1" customWidth="1"/>
    <col min="4632" max="4640" width="2.85546875" style="86" bestFit="1" customWidth="1"/>
    <col min="4641" max="4643" width="3" style="86" bestFit="1" customWidth="1"/>
    <col min="4644" max="4652" width="2.85546875" style="86" bestFit="1" customWidth="1"/>
    <col min="4653" max="4655" width="3" style="86" bestFit="1" customWidth="1"/>
    <col min="4656" max="4664" width="2.85546875" style="86" bestFit="1" customWidth="1"/>
    <col min="4665" max="4667" width="3" style="86" bestFit="1" customWidth="1"/>
    <col min="4668" max="4676" width="2.85546875" style="86" bestFit="1" customWidth="1"/>
    <col min="4677" max="4679" width="3" style="86" bestFit="1" customWidth="1"/>
    <col min="4680" max="4680" width="2.85546875" style="86" bestFit="1" customWidth="1"/>
    <col min="4681" max="4855" width="2.7109375" style="86"/>
    <col min="4856" max="4856" width="5.42578125" style="86" customWidth="1"/>
    <col min="4857" max="4857" width="12.5703125" style="86" customWidth="1"/>
    <col min="4858" max="4858" width="45.42578125" style="86" customWidth="1"/>
    <col min="4859" max="4859" width="18.7109375" style="86" customWidth="1"/>
    <col min="4860" max="4860" width="19.28515625" style="86" customWidth="1"/>
    <col min="4861" max="4861" width="3" style="86" customWidth="1"/>
    <col min="4862" max="4863" width="3" style="86" bestFit="1" customWidth="1"/>
    <col min="4864" max="4864" width="3.140625" style="86" customWidth="1"/>
    <col min="4865" max="4872" width="2.85546875" style="86" bestFit="1" customWidth="1"/>
    <col min="4873" max="4884" width="2.85546875" style="86" customWidth="1"/>
    <col min="4885" max="4887" width="3" style="86" bestFit="1" customWidth="1"/>
    <col min="4888" max="4896" width="2.85546875" style="86" bestFit="1" customWidth="1"/>
    <col min="4897" max="4899" width="3" style="86" bestFit="1" customWidth="1"/>
    <col min="4900" max="4908" width="2.85546875" style="86" bestFit="1" customWidth="1"/>
    <col min="4909" max="4911" width="3" style="86" bestFit="1" customWidth="1"/>
    <col min="4912" max="4920" width="2.85546875" style="86" bestFit="1" customWidth="1"/>
    <col min="4921" max="4923" width="3" style="86" bestFit="1" customWidth="1"/>
    <col min="4924" max="4932" width="2.85546875" style="86" bestFit="1" customWidth="1"/>
    <col min="4933" max="4935" width="3" style="86" bestFit="1" customWidth="1"/>
    <col min="4936" max="4936" width="2.85546875" style="86" bestFit="1" customWidth="1"/>
    <col min="4937" max="5111" width="2.7109375" style="86"/>
    <col min="5112" max="5112" width="5.42578125" style="86" customWidth="1"/>
    <col min="5113" max="5113" width="12.5703125" style="86" customWidth="1"/>
    <col min="5114" max="5114" width="45.42578125" style="86" customWidth="1"/>
    <col min="5115" max="5115" width="18.7109375" style="86" customWidth="1"/>
    <col min="5116" max="5116" width="19.28515625" style="86" customWidth="1"/>
    <col min="5117" max="5117" width="3" style="86" customWidth="1"/>
    <col min="5118" max="5119" width="3" style="86" bestFit="1" customWidth="1"/>
    <col min="5120" max="5120" width="3.140625" style="86" customWidth="1"/>
    <col min="5121" max="5128" width="2.85546875" style="86" bestFit="1" customWidth="1"/>
    <col min="5129" max="5140" width="2.85546875" style="86" customWidth="1"/>
    <col min="5141" max="5143" width="3" style="86" bestFit="1" customWidth="1"/>
    <col min="5144" max="5152" width="2.85546875" style="86" bestFit="1" customWidth="1"/>
    <col min="5153" max="5155" width="3" style="86" bestFit="1" customWidth="1"/>
    <col min="5156" max="5164" width="2.85546875" style="86" bestFit="1" customWidth="1"/>
    <col min="5165" max="5167" width="3" style="86" bestFit="1" customWidth="1"/>
    <col min="5168" max="5176" width="2.85546875" style="86" bestFit="1" customWidth="1"/>
    <col min="5177" max="5179" width="3" style="86" bestFit="1" customWidth="1"/>
    <col min="5180" max="5188" width="2.85546875" style="86" bestFit="1" customWidth="1"/>
    <col min="5189" max="5191" width="3" style="86" bestFit="1" customWidth="1"/>
    <col min="5192" max="5192" width="2.85546875" style="86" bestFit="1" customWidth="1"/>
    <col min="5193" max="5367" width="2.7109375" style="86"/>
    <col min="5368" max="5368" width="5.42578125" style="86" customWidth="1"/>
    <col min="5369" max="5369" width="12.5703125" style="86" customWidth="1"/>
    <col min="5370" max="5370" width="45.42578125" style="86" customWidth="1"/>
    <col min="5371" max="5371" width="18.7109375" style="86" customWidth="1"/>
    <col min="5372" max="5372" width="19.28515625" style="86" customWidth="1"/>
    <col min="5373" max="5373" width="3" style="86" customWidth="1"/>
    <col min="5374" max="5375" width="3" style="86" bestFit="1" customWidth="1"/>
    <col min="5376" max="5376" width="3.140625" style="86" customWidth="1"/>
    <col min="5377" max="5384" width="2.85546875" style="86" bestFit="1" customWidth="1"/>
    <col min="5385" max="5396" width="2.85546875" style="86" customWidth="1"/>
    <col min="5397" max="5399" width="3" style="86" bestFit="1" customWidth="1"/>
    <col min="5400" max="5408" width="2.85546875" style="86" bestFit="1" customWidth="1"/>
    <col min="5409" max="5411" width="3" style="86" bestFit="1" customWidth="1"/>
    <col min="5412" max="5420" width="2.85546875" style="86" bestFit="1" customWidth="1"/>
    <col min="5421" max="5423" width="3" style="86" bestFit="1" customWidth="1"/>
    <col min="5424" max="5432" width="2.85546875" style="86" bestFit="1" customWidth="1"/>
    <col min="5433" max="5435" width="3" style="86" bestFit="1" customWidth="1"/>
    <col min="5436" max="5444" width="2.85546875" style="86" bestFit="1" customWidth="1"/>
    <col min="5445" max="5447" width="3" style="86" bestFit="1" customWidth="1"/>
    <col min="5448" max="5448" width="2.85546875" style="86" bestFit="1" customWidth="1"/>
    <col min="5449" max="5623" width="2.7109375" style="86"/>
    <col min="5624" max="5624" width="5.42578125" style="86" customWidth="1"/>
    <col min="5625" max="5625" width="12.5703125" style="86" customWidth="1"/>
    <col min="5626" max="5626" width="45.42578125" style="86" customWidth="1"/>
    <col min="5627" max="5627" width="18.7109375" style="86" customWidth="1"/>
    <col min="5628" max="5628" width="19.28515625" style="86" customWidth="1"/>
    <col min="5629" max="5629" width="3" style="86" customWidth="1"/>
    <col min="5630" max="5631" width="3" style="86" bestFit="1" customWidth="1"/>
    <col min="5632" max="5632" width="3.140625" style="86" customWidth="1"/>
    <col min="5633" max="5640" width="2.85546875" style="86" bestFit="1" customWidth="1"/>
    <col min="5641" max="5652" width="2.85546875" style="86" customWidth="1"/>
    <col min="5653" max="5655" width="3" style="86" bestFit="1" customWidth="1"/>
    <col min="5656" max="5664" width="2.85546875" style="86" bestFit="1" customWidth="1"/>
    <col min="5665" max="5667" width="3" style="86" bestFit="1" customWidth="1"/>
    <col min="5668" max="5676" width="2.85546875" style="86" bestFit="1" customWidth="1"/>
    <col min="5677" max="5679" width="3" style="86" bestFit="1" customWidth="1"/>
    <col min="5680" max="5688" width="2.85546875" style="86" bestFit="1" customWidth="1"/>
    <col min="5689" max="5691" width="3" style="86" bestFit="1" customWidth="1"/>
    <col min="5692" max="5700" width="2.85546875" style="86" bestFit="1" customWidth="1"/>
    <col min="5701" max="5703" width="3" style="86" bestFit="1" customWidth="1"/>
    <col min="5704" max="5704" width="2.85546875" style="86" bestFit="1" customWidth="1"/>
    <col min="5705" max="5879" width="2.7109375" style="86"/>
    <col min="5880" max="5880" width="5.42578125" style="86" customWidth="1"/>
    <col min="5881" max="5881" width="12.5703125" style="86" customWidth="1"/>
    <col min="5882" max="5882" width="45.42578125" style="86" customWidth="1"/>
    <col min="5883" max="5883" width="18.7109375" style="86" customWidth="1"/>
    <col min="5884" max="5884" width="19.28515625" style="86" customWidth="1"/>
    <col min="5885" max="5885" width="3" style="86" customWidth="1"/>
    <col min="5886" max="5887" width="3" style="86" bestFit="1" customWidth="1"/>
    <col min="5888" max="5888" width="3.140625" style="86" customWidth="1"/>
    <col min="5889" max="5896" width="2.85546875" style="86" bestFit="1" customWidth="1"/>
    <col min="5897" max="5908" width="2.85546875" style="86" customWidth="1"/>
    <col min="5909" max="5911" width="3" style="86" bestFit="1" customWidth="1"/>
    <col min="5912" max="5920" width="2.85546875" style="86" bestFit="1" customWidth="1"/>
    <col min="5921" max="5923" width="3" style="86" bestFit="1" customWidth="1"/>
    <col min="5924" max="5932" width="2.85546875" style="86" bestFit="1" customWidth="1"/>
    <col min="5933" max="5935" width="3" style="86" bestFit="1" customWidth="1"/>
    <col min="5936" max="5944" width="2.85546875" style="86" bestFit="1" customWidth="1"/>
    <col min="5945" max="5947" width="3" style="86" bestFit="1" customWidth="1"/>
    <col min="5948" max="5956" width="2.85546875" style="86" bestFit="1" customWidth="1"/>
    <col min="5957" max="5959" width="3" style="86" bestFit="1" customWidth="1"/>
    <col min="5960" max="5960" width="2.85546875" style="86" bestFit="1" customWidth="1"/>
    <col min="5961" max="6135" width="2.7109375" style="86"/>
    <col min="6136" max="6136" width="5.42578125" style="86" customWidth="1"/>
    <col min="6137" max="6137" width="12.5703125" style="86" customWidth="1"/>
    <col min="6138" max="6138" width="45.42578125" style="86" customWidth="1"/>
    <col min="6139" max="6139" width="18.7109375" style="86" customWidth="1"/>
    <col min="6140" max="6140" width="19.28515625" style="86" customWidth="1"/>
    <col min="6141" max="6141" width="3" style="86" customWidth="1"/>
    <col min="6142" max="6143" width="3" style="86" bestFit="1" customWidth="1"/>
    <col min="6144" max="6144" width="3.140625" style="86" customWidth="1"/>
    <col min="6145" max="6152" width="2.85546875" style="86" bestFit="1" customWidth="1"/>
    <col min="6153" max="6164" width="2.85546875" style="86" customWidth="1"/>
    <col min="6165" max="6167" width="3" style="86" bestFit="1" customWidth="1"/>
    <col min="6168" max="6176" width="2.85546875" style="86" bestFit="1" customWidth="1"/>
    <col min="6177" max="6179" width="3" style="86" bestFit="1" customWidth="1"/>
    <col min="6180" max="6188" width="2.85546875" style="86" bestFit="1" customWidth="1"/>
    <col min="6189" max="6191" width="3" style="86" bestFit="1" customWidth="1"/>
    <col min="6192" max="6200" width="2.85546875" style="86" bestFit="1" customWidth="1"/>
    <col min="6201" max="6203" width="3" style="86" bestFit="1" customWidth="1"/>
    <col min="6204" max="6212" width="2.85546875" style="86" bestFit="1" customWidth="1"/>
    <col min="6213" max="6215" width="3" style="86" bestFit="1" customWidth="1"/>
    <col min="6216" max="6216" width="2.85546875" style="86" bestFit="1" customWidth="1"/>
    <col min="6217" max="6391" width="2.7109375" style="86"/>
    <col min="6392" max="6392" width="5.42578125" style="86" customWidth="1"/>
    <col min="6393" max="6393" width="12.5703125" style="86" customWidth="1"/>
    <col min="6394" max="6394" width="45.42578125" style="86" customWidth="1"/>
    <col min="6395" max="6395" width="18.7109375" style="86" customWidth="1"/>
    <col min="6396" max="6396" width="19.28515625" style="86" customWidth="1"/>
    <col min="6397" max="6397" width="3" style="86" customWidth="1"/>
    <col min="6398" max="6399" width="3" style="86" bestFit="1" customWidth="1"/>
    <col min="6400" max="6400" width="3.140625" style="86" customWidth="1"/>
    <col min="6401" max="6408" width="2.85546875" style="86" bestFit="1" customWidth="1"/>
    <col min="6409" max="6420" width="2.85546875" style="86" customWidth="1"/>
    <col min="6421" max="6423" width="3" style="86" bestFit="1" customWidth="1"/>
    <col min="6424" max="6432" width="2.85546875" style="86" bestFit="1" customWidth="1"/>
    <col min="6433" max="6435" width="3" style="86" bestFit="1" customWidth="1"/>
    <col min="6436" max="6444" width="2.85546875" style="86" bestFit="1" customWidth="1"/>
    <col min="6445" max="6447" width="3" style="86" bestFit="1" customWidth="1"/>
    <col min="6448" max="6456" width="2.85546875" style="86" bestFit="1" customWidth="1"/>
    <col min="6457" max="6459" width="3" style="86" bestFit="1" customWidth="1"/>
    <col min="6460" max="6468" width="2.85546875" style="86" bestFit="1" customWidth="1"/>
    <col min="6469" max="6471" width="3" style="86" bestFit="1" customWidth="1"/>
    <col min="6472" max="6472" width="2.85546875" style="86" bestFit="1" customWidth="1"/>
    <col min="6473" max="6647" width="2.7109375" style="86"/>
    <col min="6648" max="6648" width="5.42578125" style="86" customWidth="1"/>
    <col min="6649" max="6649" width="12.5703125" style="86" customWidth="1"/>
    <col min="6650" max="6650" width="45.42578125" style="86" customWidth="1"/>
    <col min="6651" max="6651" width="18.7109375" style="86" customWidth="1"/>
    <col min="6652" max="6652" width="19.28515625" style="86" customWidth="1"/>
    <col min="6653" max="6653" width="3" style="86" customWidth="1"/>
    <col min="6654" max="6655" width="3" style="86" bestFit="1" customWidth="1"/>
    <col min="6656" max="6656" width="3.140625" style="86" customWidth="1"/>
    <col min="6657" max="6664" width="2.85546875" style="86" bestFit="1" customWidth="1"/>
    <col min="6665" max="6676" width="2.85546875" style="86" customWidth="1"/>
    <col min="6677" max="6679" width="3" style="86" bestFit="1" customWidth="1"/>
    <col min="6680" max="6688" width="2.85546875" style="86" bestFit="1" customWidth="1"/>
    <col min="6689" max="6691" width="3" style="86" bestFit="1" customWidth="1"/>
    <col min="6692" max="6700" width="2.85546875" style="86" bestFit="1" customWidth="1"/>
    <col min="6701" max="6703" width="3" style="86" bestFit="1" customWidth="1"/>
    <col min="6704" max="6712" width="2.85546875" style="86" bestFit="1" customWidth="1"/>
    <col min="6713" max="6715" width="3" style="86" bestFit="1" customWidth="1"/>
    <col min="6716" max="6724" width="2.85546875" style="86" bestFit="1" customWidth="1"/>
    <col min="6725" max="6727" width="3" style="86" bestFit="1" customWidth="1"/>
    <col min="6728" max="6728" width="2.85546875" style="86" bestFit="1" customWidth="1"/>
    <col min="6729" max="6903" width="2.7109375" style="86"/>
    <col min="6904" max="6904" width="5.42578125" style="86" customWidth="1"/>
    <col min="6905" max="6905" width="12.5703125" style="86" customWidth="1"/>
    <col min="6906" max="6906" width="45.42578125" style="86" customWidth="1"/>
    <col min="6907" max="6907" width="18.7109375" style="86" customWidth="1"/>
    <col min="6908" max="6908" width="19.28515625" style="86" customWidth="1"/>
    <col min="6909" max="6909" width="3" style="86" customWidth="1"/>
    <col min="6910" max="6911" width="3" style="86" bestFit="1" customWidth="1"/>
    <col min="6912" max="6912" width="3.140625" style="86" customWidth="1"/>
    <col min="6913" max="6920" width="2.85546875" style="86" bestFit="1" customWidth="1"/>
    <col min="6921" max="6932" width="2.85546875" style="86" customWidth="1"/>
    <col min="6933" max="6935" width="3" style="86" bestFit="1" customWidth="1"/>
    <col min="6936" max="6944" width="2.85546875" style="86" bestFit="1" customWidth="1"/>
    <col min="6945" max="6947" width="3" style="86" bestFit="1" customWidth="1"/>
    <col min="6948" max="6956" width="2.85546875" style="86" bestFit="1" customWidth="1"/>
    <col min="6957" max="6959" width="3" style="86" bestFit="1" customWidth="1"/>
    <col min="6960" max="6968" width="2.85546875" style="86" bestFit="1" customWidth="1"/>
    <col min="6969" max="6971" width="3" style="86" bestFit="1" customWidth="1"/>
    <col min="6972" max="6980" width="2.85546875" style="86" bestFit="1" customWidth="1"/>
    <col min="6981" max="6983" width="3" style="86" bestFit="1" customWidth="1"/>
    <col min="6984" max="6984" width="2.85546875" style="86" bestFit="1" customWidth="1"/>
    <col min="6985" max="7159" width="2.7109375" style="86"/>
    <col min="7160" max="7160" width="5.42578125" style="86" customWidth="1"/>
    <col min="7161" max="7161" width="12.5703125" style="86" customWidth="1"/>
    <col min="7162" max="7162" width="45.42578125" style="86" customWidth="1"/>
    <col min="7163" max="7163" width="18.7109375" style="86" customWidth="1"/>
    <col min="7164" max="7164" width="19.28515625" style="86" customWidth="1"/>
    <col min="7165" max="7165" width="3" style="86" customWidth="1"/>
    <col min="7166" max="7167" width="3" style="86" bestFit="1" customWidth="1"/>
    <col min="7168" max="7168" width="3.140625" style="86" customWidth="1"/>
    <col min="7169" max="7176" width="2.85546875" style="86" bestFit="1" customWidth="1"/>
    <col min="7177" max="7188" width="2.85546875" style="86" customWidth="1"/>
    <col min="7189" max="7191" width="3" style="86" bestFit="1" customWidth="1"/>
    <col min="7192" max="7200" width="2.85546875" style="86" bestFit="1" customWidth="1"/>
    <col min="7201" max="7203" width="3" style="86" bestFit="1" customWidth="1"/>
    <col min="7204" max="7212" width="2.85546875" style="86" bestFit="1" customWidth="1"/>
    <col min="7213" max="7215" width="3" style="86" bestFit="1" customWidth="1"/>
    <col min="7216" max="7224" width="2.85546875" style="86" bestFit="1" customWidth="1"/>
    <col min="7225" max="7227" width="3" style="86" bestFit="1" customWidth="1"/>
    <col min="7228" max="7236" width="2.85546875" style="86" bestFit="1" customWidth="1"/>
    <col min="7237" max="7239" width="3" style="86" bestFit="1" customWidth="1"/>
    <col min="7240" max="7240" width="2.85546875" style="86" bestFit="1" customWidth="1"/>
    <col min="7241" max="7415" width="2.7109375" style="86"/>
    <col min="7416" max="7416" width="5.42578125" style="86" customWidth="1"/>
    <col min="7417" max="7417" width="12.5703125" style="86" customWidth="1"/>
    <col min="7418" max="7418" width="45.42578125" style="86" customWidth="1"/>
    <col min="7419" max="7419" width="18.7109375" style="86" customWidth="1"/>
    <col min="7420" max="7420" width="19.28515625" style="86" customWidth="1"/>
    <col min="7421" max="7421" width="3" style="86" customWidth="1"/>
    <col min="7422" max="7423" width="3" style="86" bestFit="1" customWidth="1"/>
    <col min="7424" max="7424" width="3.140625" style="86" customWidth="1"/>
    <col min="7425" max="7432" width="2.85546875" style="86" bestFit="1" customWidth="1"/>
    <col min="7433" max="7444" width="2.85546875" style="86" customWidth="1"/>
    <col min="7445" max="7447" width="3" style="86" bestFit="1" customWidth="1"/>
    <col min="7448" max="7456" width="2.85546875" style="86" bestFit="1" customWidth="1"/>
    <col min="7457" max="7459" width="3" style="86" bestFit="1" customWidth="1"/>
    <col min="7460" max="7468" width="2.85546875" style="86" bestFit="1" customWidth="1"/>
    <col min="7469" max="7471" width="3" style="86" bestFit="1" customWidth="1"/>
    <col min="7472" max="7480" width="2.85546875" style="86" bestFit="1" customWidth="1"/>
    <col min="7481" max="7483" width="3" style="86" bestFit="1" customWidth="1"/>
    <col min="7484" max="7492" width="2.85546875" style="86" bestFit="1" customWidth="1"/>
    <col min="7493" max="7495" width="3" style="86" bestFit="1" customWidth="1"/>
    <col min="7496" max="7496" width="2.85546875" style="86" bestFit="1" customWidth="1"/>
    <col min="7497" max="7671" width="2.7109375" style="86"/>
    <col min="7672" max="7672" width="5.42578125" style="86" customWidth="1"/>
    <col min="7673" max="7673" width="12.5703125" style="86" customWidth="1"/>
    <col min="7674" max="7674" width="45.42578125" style="86" customWidth="1"/>
    <col min="7675" max="7675" width="18.7109375" style="86" customWidth="1"/>
    <col min="7676" max="7676" width="19.28515625" style="86" customWidth="1"/>
    <col min="7677" max="7677" width="3" style="86" customWidth="1"/>
    <col min="7678" max="7679" width="3" style="86" bestFit="1" customWidth="1"/>
    <col min="7680" max="7680" width="3.140625" style="86" customWidth="1"/>
    <col min="7681" max="7688" width="2.85546875" style="86" bestFit="1" customWidth="1"/>
    <col min="7689" max="7700" width="2.85546875" style="86" customWidth="1"/>
    <col min="7701" max="7703" width="3" style="86" bestFit="1" customWidth="1"/>
    <col min="7704" max="7712" width="2.85546875" style="86" bestFit="1" customWidth="1"/>
    <col min="7713" max="7715" width="3" style="86" bestFit="1" customWidth="1"/>
    <col min="7716" max="7724" width="2.85546875" style="86" bestFit="1" customWidth="1"/>
    <col min="7725" max="7727" width="3" style="86" bestFit="1" customWidth="1"/>
    <col min="7728" max="7736" width="2.85546875" style="86" bestFit="1" customWidth="1"/>
    <col min="7737" max="7739" width="3" style="86" bestFit="1" customWidth="1"/>
    <col min="7740" max="7748" width="2.85546875" style="86" bestFit="1" customWidth="1"/>
    <col min="7749" max="7751" width="3" style="86" bestFit="1" customWidth="1"/>
    <col min="7752" max="7752" width="2.85546875" style="86" bestFit="1" customWidth="1"/>
    <col min="7753" max="7927" width="2.7109375" style="86"/>
    <col min="7928" max="7928" width="5.42578125" style="86" customWidth="1"/>
    <col min="7929" max="7929" width="12.5703125" style="86" customWidth="1"/>
    <col min="7930" max="7930" width="45.42578125" style="86" customWidth="1"/>
    <col min="7931" max="7931" width="18.7109375" style="86" customWidth="1"/>
    <col min="7932" max="7932" width="19.28515625" style="86" customWidth="1"/>
    <col min="7933" max="7933" width="3" style="86" customWidth="1"/>
    <col min="7934" max="7935" width="3" style="86" bestFit="1" customWidth="1"/>
    <col min="7936" max="7936" width="3.140625" style="86" customWidth="1"/>
    <col min="7937" max="7944" width="2.85546875" style="86" bestFit="1" customWidth="1"/>
    <col min="7945" max="7956" width="2.85546875" style="86" customWidth="1"/>
    <col min="7957" max="7959" width="3" style="86" bestFit="1" customWidth="1"/>
    <col min="7960" max="7968" width="2.85546875" style="86" bestFit="1" customWidth="1"/>
    <col min="7969" max="7971" width="3" style="86" bestFit="1" customWidth="1"/>
    <col min="7972" max="7980" width="2.85546875" style="86" bestFit="1" customWidth="1"/>
    <col min="7981" max="7983" width="3" style="86" bestFit="1" customWidth="1"/>
    <col min="7984" max="7992" width="2.85546875" style="86" bestFit="1" customWidth="1"/>
    <col min="7993" max="7995" width="3" style="86" bestFit="1" customWidth="1"/>
    <col min="7996" max="8004" width="2.85546875" style="86" bestFit="1" customWidth="1"/>
    <col min="8005" max="8007" width="3" style="86" bestFit="1" customWidth="1"/>
    <col min="8008" max="8008" width="2.85546875" style="86" bestFit="1" customWidth="1"/>
    <col min="8009" max="8183" width="2.7109375" style="86"/>
    <col min="8184" max="8184" width="5.42578125" style="86" customWidth="1"/>
    <col min="8185" max="8185" width="12.5703125" style="86" customWidth="1"/>
    <col min="8186" max="8186" width="45.42578125" style="86" customWidth="1"/>
    <col min="8187" max="8187" width="18.7109375" style="86" customWidth="1"/>
    <col min="8188" max="8188" width="19.28515625" style="86" customWidth="1"/>
    <col min="8189" max="8189" width="3" style="86" customWidth="1"/>
    <col min="8190" max="8191" width="3" style="86" bestFit="1" customWidth="1"/>
    <col min="8192" max="8192" width="3.140625" style="86" customWidth="1"/>
    <col min="8193" max="8200" width="2.85546875" style="86" bestFit="1" customWidth="1"/>
    <col min="8201" max="8212" width="2.85546875" style="86" customWidth="1"/>
    <col min="8213" max="8215" width="3" style="86" bestFit="1" customWidth="1"/>
    <col min="8216" max="8224" width="2.85546875" style="86" bestFit="1" customWidth="1"/>
    <col min="8225" max="8227" width="3" style="86" bestFit="1" customWidth="1"/>
    <col min="8228" max="8236" width="2.85546875" style="86" bestFit="1" customWidth="1"/>
    <col min="8237" max="8239" width="3" style="86" bestFit="1" customWidth="1"/>
    <col min="8240" max="8248" width="2.85546875" style="86" bestFit="1" customWidth="1"/>
    <col min="8249" max="8251" width="3" style="86" bestFit="1" customWidth="1"/>
    <col min="8252" max="8260" width="2.85546875" style="86" bestFit="1" customWidth="1"/>
    <col min="8261" max="8263" width="3" style="86" bestFit="1" customWidth="1"/>
    <col min="8264" max="8264" width="2.85546875" style="86" bestFit="1" customWidth="1"/>
    <col min="8265" max="8439" width="2.7109375" style="86"/>
    <col min="8440" max="8440" width="5.42578125" style="86" customWidth="1"/>
    <col min="8441" max="8441" width="12.5703125" style="86" customWidth="1"/>
    <col min="8442" max="8442" width="45.42578125" style="86" customWidth="1"/>
    <col min="8443" max="8443" width="18.7109375" style="86" customWidth="1"/>
    <col min="8444" max="8444" width="19.28515625" style="86" customWidth="1"/>
    <col min="8445" max="8445" width="3" style="86" customWidth="1"/>
    <col min="8446" max="8447" width="3" style="86" bestFit="1" customWidth="1"/>
    <col min="8448" max="8448" width="3.140625" style="86" customWidth="1"/>
    <col min="8449" max="8456" width="2.85546875" style="86" bestFit="1" customWidth="1"/>
    <col min="8457" max="8468" width="2.85546875" style="86" customWidth="1"/>
    <col min="8469" max="8471" width="3" style="86" bestFit="1" customWidth="1"/>
    <col min="8472" max="8480" width="2.85546875" style="86" bestFit="1" customWidth="1"/>
    <col min="8481" max="8483" width="3" style="86" bestFit="1" customWidth="1"/>
    <col min="8484" max="8492" width="2.85546875" style="86" bestFit="1" customWidth="1"/>
    <col min="8493" max="8495" width="3" style="86" bestFit="1" customWidth="1"/>
    <col min="8496" max="8504" width="2.85546875" style="86" bestFit="1" customWidth="1"/>
    <col min="8505" max="8507" width="3" style="86" bestFit="1" customWidth="1"/>
    <col min="8508" max="8516" width="2.85546875" style="86" bestFit="1" customWidth="1"/>
    <col min="8517" max="8519" width="3" style="86" bestFit="1" customWidth="1"/>
    <col min="8520" max="8520" width="2.85546875" style="86" bestFit="1" customWidth="1"/>
    <col min="8521" max="8695" width="2.7109375" style="86"/>
    <col min="8696" max="8696" width="5.42578125" style="86" customWidth="1"/>
    <col min="8697" max="8697" width="12.5703125" style="86" customWidth="1"/>
    <col min="8698" max="8698" width="45.42578125" style="86" customWidth="1"/>
    <col min="8699" max="8699" width="18.7109375" style="86" customWidth="1"/>
    <col min="8700" max="8700" width="19.28515625" style="86" customWidth="1"/>
    <col min="8701" max="8701" width="3" style="86" customWidth="1"/>
    <col min="8702" max="8703" width="3" style="86" bestFit="1" customWidth="1"/>
    <col min="8704" max="8704" width="3.140625" style="86" customWidth="1"/>
    <col min="8705" max="8712" width="2.85546875" style="86" bestFit="1" customWidth="1"/>
    <col min="8713" max="8724" width="2.85546875" style="86" customWidth="1"/>
    <col min="8725" max="8727" width="3" style="86" bestFit="1" customWidth="1"/>
    <col min="8728" max="8736" width="2.85546875" style="86" bestFit="1" customWidth="1"/>
    <col min="8737" max="8739" width="3" style="86" bestFit="1" customWidth="1"/>
    <col min="8740" max="8748" width="2.85546875" style="86" bestFit="1" customWidth="1"/>
    <col min="8749" max="8751" width="3" style="86" bestFit="1" customWidth="1"/>
    <col min="8752" max="8760" width="2.85546875" style="86" bestFit="1" customWidth="1"/>
    <col min="8761" max="8763" width="3" style="86" bestFit="1" customWidth="1"/>
    <col min="8764" max="8772" width="2.85546875" style="86" bestFit="1" customWidth="1"/>
    <col min="8773" max="8775" width="3" style="86" bestFit="1" customWidth="1"/>
    <col min="8776" max="8776" width="2.85546875" style="86" bestFit="1" customWidth="1"/>
    <col min="8777" max="8951" width="2.7109375" style="86"/>
    <col min="8952" max="8952" width="5.42578125" style="86" customWidth="1"/>
    <col min="8953" max="8953" width="12.5703125" style="86" customWidth="1"/>
    <col min="8954" max="8954" width="45.42578125" style="86" customWidth="1"/>
    <col min="8955" max="8955" width="18.7109375" style="86" customWidth="1"/>
    <col min="8956" max="8956" width="19.28515625" style="86" customWidth="1"/>
    <col min="8957" max="8957" width="3" style="86" customWidth="1"/>
    <col min="8958" max="8959" width="3" style="86" bestFit="1" customWidth="1"/>
    <col min="8960" max="8960" width="3.140625" style="86" customWidth="1"/>
    <col min="8961" max="8968" width="2.85546875" style="86" bestFit="1" customWidth="1"/>
    <col min="8969" max="8980" width="2.85546875" style="86" customWidth="1"/>
    <col min="8981" max="8983" width="3" style="86" bestFit="1" customWidth="1"/>
    <col min="8984" max="8992" width="2.85546875" style="86" bestFit="1" customWidth="1"/>
    <col min="8993" max="8995" width="3" style="86" bestFit="1" customWidth="1"/>
    <col min="8996" max="9004" width="2.85546875" style="86" bestFit="1" customWidth="1"/>
    <col min="9005" max="9007" width="3" style="86" bestFit="1" customWidth="1"/>
    <col min="9008" max="9016" width="2.85546875" style="86" bestFit="1" customWidth="1"/>
    <col min="9017" max="9019" width="3" style="86" bestFit="1" customWidth="1"/>
    <col min="9020" max="9028" width="2.85546875" style="86" bestFit="1" customWidth="1"/>
    <col min="9029" max="9031" width="3" style="86" bestFit="1" customWidth="1"/>
    <col min="9032" max="9032" width="2.85546875" style="86" bestFit="1" customWidth="1"/>
    <col min="9033" max="9207" width="2.7109375" style="86"/>
    <col min="9208" max="9208" width="5.42578125" style="86" customWidth="1"/>
    <col min="9209" max="9209" width="12.5703125" style="86" customWidth="1"/>
    <col min="9210" max="9210" width="45.42578125" style="86" customWidth="1"/>
    <col min="9211" max="9211" width="18.7109375" style="86" customWidth="1"/>
    <col min="9212" max="9212" width="19.28515625" style="86" customWidth="1"/>
    <col min="9213" max="9213" width="3" style="86" customWidth="1"/>
    <col min="9214" max="9215" width="3" style="86" bestFit="1" customWidth="1"/>
    <col min="9216" max="9216" width="3.140625" style="86" customWidth="1"/>
    <col min="9217" max="9224" width="2.85546875" style="86" bestFit="1" customWidth="1"/>
    <col min="9225" max="9236" width="2.85546875" style="86" customWidth="1"/>
    <col min="9237" max="9239" width="3" style="86" bestFit="1" customWidth="1"/>
    <col min="9240" max="9248" width="2.85546875" style="86" bestFit="1" customWidth="1"/>
    <col min="9249" max="9251" width="3" style="86" bestFit="1" customWidth="1"/>
    <col min="9252" max="9260" width="2.85546875" style="86" bestFit="1" customWidth="1"/>
    <col min="9261" max="9263" width="3" style="86" bestFit="1" customWidth="1"/>
    <col min="9264" max="9272" width="2.85546875" style="86" bestFit="1" customWidth="1"/>
    <col min="9273" max="9275" width="3" style="86" bestFit="1" customWidth="1"/>
    <col min="9276" max="9284" width="2.85546875" style="86" bestFit="1" customWidth="1"/>
    <col min="9285" max="9287" width="3" style="86" bestFit="1" customWidth="1"/>
    <col min="9288" max="9288" width="2.85546875" style="86" bestFit="1" customWidth="1"/>
    <col min="9289" max="9463" width="2.7109375" style="86"/>
    <col min="9464" max="9464" width="5.42578125" style="86" customWidth="1"/>
    <col min="9465" max="9465" width="12.5703125" style="86" customWidth="1"/>
    <col min="9466" max="9466" width="45.42578125" style="86" customWidth="1"/>
    <col min="9467" max="9467" width="18.7109375" style="86" customWidth="1"/>
    <col min="9468" max="9468" width="19.28515625" style="86" customWidth="1"/>
    <col min="9469" max="9469" width="3" style="86" customWidth="1"/>
    <col min="9470" max="9471" width="3" style="86" bestFit="1" customWidth="1"/>
    <col min="9472" max="9472" width="3.140625" style="86" customWidth="1"/>
    <col min="9473" max="9480" width="2.85546875" style="86" bestFit="1" customWidth="1"/>
    <col min="9481" max="9492" width="2.85546875" style="86" customWidth="1"/>
    <col min="9493" max="9495" width="3" style="86" bestFit="1" customWidth="1"/>
    <col min="9496" max="9504" width="2.85546875" style="86" bestFit="1" customWidth="1"/>
    <col min="9505" max="9507" width="3" style="86" bestFit="1" customWidth="1"/>
    <col min="9508" max="9516" width="2.85546875" style="86" bestFit="1" customWidth="1"/>
    <col min="9517" max="9519" width="3" style="86" bestFit="1" customWidth="1"/>
    <col min="9520" max="9528" width="2.85546875" style="86" bestFit="1" customWidth="1"/>
    <col min="9529" max="9531" width="3" style="86" bestFit="1" customWidth="1"/>
    <col min="9532" max="9540" width="2.85546875" style="86" bestFit="1" customWidth="1"/>
    <col min="9541" max="9543" width="3" style="86" bestFit="1" customWidth="1"/>
    <col min="9544" max="9544" width="2.85546875" style="86" bestFit="1" customWidth="1"/>
    <col min="9545" max="9719" width="2.7109375" style="86"/>
    <col min="9720" max="9720" width="5.42578125" style="86" customWidth="1"/>
    <col min="9721" max="9721" width="12.5703125" style="86" customWidth="1"/>
    <col min="9722" max="9722" width="45.42578125" style="86" customWidth="1"/>
    <col min="9723" max="9723" width="18.7109375" style="86" customWidth="1"/>
    <col min="9724" max="9724" width="19.28515625" style="86" customWidth="1"/>
    <col min="9725" max="9725" width="3" style="86" customWidth="1"/>
    <col min="9726" max="9727" width="3" style="86" bestFit="1" customWidth="1"/>
    <col min="9728" max="9728" width="3.140625" style="86" customWidth="1"/>
    <col min="9729" max="9736" width="2.85546875" style="86" bestFit="1" customWidth="1"/>
    <col min="9737" max="9748" width="2.85546875" style="86" customWidth="1"/>
    <col min="9749" max="9751" width="3" style="86" bestFit="1" customWidth="1"/>
    <col min="9752" max="9760" width="2.85546875" style="86" bestFit="1" customWidth="1"/>
    <col min="9761" max="9763" width="3" style="86" bestFit="1" customWidth="1"/>
    <col min="9764" max="9772" width="2.85546875" style="86" bestFit="1" customWidth="1"/>
    <col min="9773" max="9775" width="3" style="86" bestFit="1" customWidth="1"/>
    <col min="9776" max="9784" width="2.85546875" style="86" bestFit="1" customWidth="1"/>
    <col min="9785" max="9787" width="3" style="86" bestFit="1" customWidth="1"/>
    <col min="9788" max="9796" width="2.85546875" style="86" bestFit="1" customWidth="1"/>
    <col min="9797" max="9799" width="3" style="86" bestFit="1" customWidth="1"/>
    <col min="9800" max="9800" width="2.85546875" style="86" bestFit="1" customWidth="1"/>
    <col min="9801" max="9975" width="2.7109375" style="86"/>
    <col min="9976" max="9976" width="5.42578125" style="86" customWidth="1"/>
    <col min="9977" max="9977" width="12.5703125" style="86" customWidth="1"/>
    <col min="9978" max="9978" width="45.42578125" style="86" customWidth="1"/>
    <col min="9979" max="9979" width="18.7109375" style="86" customWidth="1"/>
    <col min="9980" max="9980" width="19.28515625" style="86" customWidth="1"/>
    <col min="9981" max="9981" width="3" style="86" customWidth="1"/>
    <col min="9982" max="9983" width="3" style="86" bestFit="1" customWidth="1"/>
    <col min="9984" max="9984" width="3.140625" style="86" customWidth="1"/>
    <col min="9985" max="9992" width="2.85546875" style="86" bestFit="1" customWidth="1"/>
    <col min="9993" max="10004" width="2.85546875" style="86" customWidth="1"/>
    <col min="10005" max="10007" width="3" style="86" bestFit="1" customWidth="1"/>
    <col min="10008" max="10016" width="2.85546875" style="86" bestFit="1" customWidth="1"/>
    <col min="10017" max="10019" width="3" style="86" bestFit="1" customWidth="1"/>
    <col min="10020" max="10028" width="2.85546875" style="86" bestFit="1" customWidth="1"/>
    <col min="10029" max="10031" width="3" style="86" bestFit="1" customWidth="1"/>
    <col min="10032" max="10040" width="2.85546875" style="86" bestFit="1" customWidth="1"/>
    <col min="10041" max="10043" width="3" style="86" bestFit="1" customWidth="1"/>
    <col min="10044" max="10052" width="2.85546875" style="86" bestFit="1" customWidth="1"/>
    <col min="10053" max="10055" width="3" style="86" bestFit="1" customWidth="1"/>
    <col min="10056" max="10056" width="2.85546875" style="86" bestFit="1" customWidth="1"/>
    <col min="10057" max="10231" width="2.7109375" style="86"/>
    <col min="10232" max="10232" width="5.42578125" style="86" customWidth="1"/>
    <col min="10233" max="10233" width="12.5703125" style="86" customWidth="1"/>
    <col min="10234" max="10234" width="45.42578125" style="86" customWidth="1"/>
    <col min="10235" max="10235" width="18.7109375" style="86" customWidth="1"/>
    <col min="10236" max="10236" width="19.28515625" style="86" customWidth="1"/>
    <col min="10237" max="10237" width="3" style="86" customWidth="1"/>
    <col min="10238" max="10239" width="3" style="86" bestFit="1" customWidth="1"/>
    <col min="10240" max="10240" width="3.140625" style="86" customWidth="1"/>
    <col min="10241" max="10248" width="2.85546875" style="86" bestFit="1" customWidth="1"/>
    <col min="10249" max="10260" width="2.85546875" style="86" customWidth="1"/>
    <col min="10261" max="10263" width="3" style="86" bestFit="1" customWidth="1"/>
    <col min="10264" max="10272" width="2.85546875" style="86" bestFit="1" customWidth="1"/>
    <col min="10273" max="10275" width="3" style="86" bestFit="1" customWidth="1"/>
    <col min="10276" max="10284" width="2.85546875" style="86" bestFit="1" customWidth="1"/>
    <col min="10285" max="10287" width="3" style="86" bestFit="1" customWidth="1"/>
    <col min="10288" max="10296" width="2.85546875" style="86" bestFit="1" customWidth="1"/>
    <col min="10297" max="10299" width="3" style="86" bestFit="1" customWidth="1"/>
    <col min="10300" max="10308" width="2.85546875" style="86" bestFit="1" customWidth="1"/>
    <col min="10309" max="10311" width="3" style="86" bestFit="1" customWidth="1"/>
    <col min="10312" max="10312" width="2.85546875" style="86" bestFit="1" customWidth="1"/>
    <col min="10313" max="10487" width="2.7109375" style="86"/>
    <col min="10488" max="10488" width="5.42578125" style="86" customWidth="1"/>
    <col min="10489" max="10489" width="12.5703125" style="86" customWidth="1"/>
    <col min="10490" max="10490" width="45.42578125" style="86" customWidth="1"/>
    <col min="10491" max="10491" width="18.7109375" style="86" customWidth="1"/>
    <col min="10492" max="10492" width="19.28515625" style="86" customWidth="1"/>
    <col min="10493" max="10493" width="3" style="86" customWidth="1"/>
    <col min="10494" max="10495" width="3" style="86" bestFit="1" customWidth="1"/>
    <col min="10496" max="10496" width="3.140625" style="86" customWidth="1"/>
    <col min="10497" max="10504" width="2.85546875" style="86" bestFit="1" customWidth="1"/>
    <col min="10505" max="10516" width="2.85546875" style="86" customWidth="1"/>
    <col min="10517" max="10519" width="3" style="86" bestFit="1" customWidth="1"/>
    <col min="10520" max="10528" width="2.85546875" style="86" bestFit="1" customWidth="1"/>
    <col min="10529" max="10531" width="3" style="86" bestFit="1" customWidth="1"/>
    <col min="10532" max="10540" width="2.85546875" style="86" bestFit="1" customWidth="1"/>
    <col min="10541" max="10543" width="3" style="86" bestFit="1" customWidth="1"/>
    <col min="10544" max="10552" width="2.85546875" style="86" bestFit="1" customWidth="1"/>
    <col min="10553" max="10555" width="3" style="86" bestFit="1" customWidth="1"/>
    <col min="10556" max="10564" width="2.85546875" style="86" bestFit="1" customWidth="1"/>
    <col min="10565" max="10567" width="3" style="86" bestFit="1" customWidth="1"/>
    <col min="10568" max="10568" width="2.85546875" style="86" bestFit="1" customWidth="1"/>
    <col min="10569" max="10743" width="2.7109375" style="86"/>
    <col min="10744" max="10744" width="5.42578125" style="86" customWidth="1"/>
    <col min="10745" max="10745" width="12.5703125" style="86" customWidth="1"/>
    <col min="10746" max="10746" width="45.42578125" style="86" customWidth="1"/>
    <col min="10747" max="10747" width="18.7109375" style="86" customWidth="1"/>
    <col min="10748" max="10748" width="19.28515625" style="86" customWidth="1"/>
    <col min="10749" max="10749" width="3" style="86" customWidth="1"/>
    <col min="10750" max="10751" width="3" style="86" bestFit="1" customWidth="1"/>
    <col min="10752" max="10752" width="3.140625" style="86" customWidth="1"/>
    <col min="10753" max="10760" width="2.85546875" style="86" bestFit="1" customWidth="1"/>
    <col min="10761" max="10772" width="2.85546875" style="86" customWidth="1"/>
    <col min="10773" max="10775" width="3" style="86" bestFit="1" customWidth="1"/>
    <col min="10776" max="10784" width="2.85546875" style="86" bestFit="1" customWidth="1"/>
    <col min="10785" max="10787" width="3" style="86" bestFit="1" customWidth="1"/>
    <col min="10788" max="10796" width="2.85546875" style="86" bestFit="1" customWidth="1"/>
    <col min="10797" max="10799" width="3" style="86" bestFit="1" customWidth="1"/>
    <col min="10800" max="10808" width="2.85546875" style="86" bestFit="1" customWidth="1"/>
    <col min="10809" max="10811" width="3" style="86" bestFit="1" customWidth="1"/>
    <col min="10812" max="10820" width="2.85546875" style="86" bestFit="1" customWidth="1"/>
    <col min="10821" max="10823" width="3" style="86" bestFit="1" customWidth="1"/>
    <col min="10824" max="10824" width="2.85546875" style="86" bestFit="1" customWidth="1"/>
    <col min="10825" max="10999" width="2.7109375" style="86"/>
    <col min="11000" max="11000" width="5.42578125" style="86" customWidth="1"/>
    <col min="11001" max="11001" width="12.5703125" style="86" customWidth="1"/>
    <col min="11002" max="11002" width="45.42578125" style="86" customWidth="1"/>
    <col min="11003" max="11003" width="18.7109375" style="86" customWidth="1"/>
    <col min="11004" max="11004" width="19.28515625" style="86" customWidth="1"/>
    <col min="11005" max="11005" width="3" style="86" customWidth="1"/>
    <col min="11006" max="11007" width="3" style="86" bestFit="1" customWidth="1"/>
    <col min="11008" max="11008" width="3.140625" style="86" customWidth="1"/>
    <col min="11009" max="11016" width="2.85546875" style="86" bestFit="1" customWidth="1"/>
    <col min="11017" max="11028" width="2.85546875" style="86" customWidth="1"/>
    <col min="11029" max="11031" width="3" style="86" bestFit="1" customWidth="1"/>
    <col min="11032" max="11040" width="2.85546875" style="86" bestFit="1" customWidth="1"/>
    <col min="11041" max="11043" width="3" style="86" bestFit="1" customWidth="1"/>
    <col min="11044" max="11052" width="2.85546875" style="86" bestFit="1" customWidth="1"/>
    <col min="11053" max="11055" width="3" style="86" bestFit="1" customWidth="1"/>
    <col min="11056" max="11064" width="2.85546875" style="86" bestFit="1" customWidth="1"/>
    <col min="11065" max="11067" width="3" style="86" bestFit="1" customWidth="1"/>
    <col min="11068" max="11076" width="2.85546875" style="86" bestFit="1" customWidth="1"/>
    <col min="11077" max="11079" width="3" style="86" bestFit="1" customWidth="1"/>
    <col min="11080" max="11080" width="2.85546875" style="86" bestFit="1" customWidth="1"/>
    <col min="11081" max="11255" width="2.7109375" style="86"/>
    <col min="11256" max="11256" width="5.42578125" style="86" customWidth="1"/>
    <col min="11257" max="11257" width="12.5703125" style="86" customWidth="1"/>
    <col min="11258" max="11258" width="45.42578125" style="86" customWidth="1"/>
    <col min="11259" max="11259" width="18.7109375" style="86" customWidth="1"/>
    <col min="11260" max="11260" width="19.28515625" style="86" customWidth="1"/>
    <col min="11261" max="11261" width="3" style="86" customWidth="1"/>
    <col min="11262" max="11263" width="3" style="86" bestFit="1" customWidth="1"/>
    <col min="11264" max="11264" width="3.140625" style="86" customWidth="1"/>
    <col min="11265" max="11272" width="2.85546875" style="86" bestFit="1" customWidth="1"/>
    <col min="11273" max="11284" width="2.85546875" style="86" customWidth="1"/>
    <col min="11285" max="11287" width="3" style="86" bestFit="1" customWidth="1"/>
    <col min="11288" max="11296" width="2.85546875" style="86" bestFit="1" customWidth="1"/>
    <col min="11297" max="11299" width="3" style="86" bestFit="1" customWidth="1"/>
    <col min="11300" max="11308" width="2.85546875" style="86" bestFit="1" customWidth="1"/>
    <col min="11309" max="11311" width="3" style="86" bestFit="1" customWidth="1"/>
    <col min="11312" max="11320" width="2.85546875" style="86" bestFit="1" customWidth="1"/>
    <col min="11321" max="11323" width="3" style="86" bestFit="1" customWidth="1"/>
    <col min="11324" max="11332" width="2.85546875" style="86" bestFit="1" customWidth="1"/>
    <col min="11333" max="11335" width="3" style="86" bestFit="1" customWidth="1"/>
    <col min="11336" max="11336" width="2.85546875" style="86" bestFit="1" customWidth="1"/>
    <col min="11337" max="11511" width="2.7109375" style="86"/>
    <col min="11512" max="11512" width="5.42578125" style="86" customWidth="1"/>
    <col min="11513" max="11513" width="12.5703125" style="86" customWidth="1"/>
    <col min="11514" max="11514" width="45.42578125" style="86" customWidth="1"/>
    <col min="11515" max="11515" width="18.7109375" style="86" customWidth="1"/>
    <col min="11516" max="11516" width="19.28515625" style="86" customWidth="1"/>
    <col min="11517" max="11517" width="3" style="86" customWidth="1"/>
    <col min="11518" max="11519" width="3" style="86" bestFit="1" customWidth="1"/>
    <col min="11520" max="11520" width="3.140625" style="86" customWidth="1"/>
    <col min="11521" max="11528" width="2.85546875" style="86" bestFit="1" customWidth="1"/>
    <col min="11529" max="11540" width="2.85546875" style="86" customWidth="1"/>
    <col min="11541" max="11543" width="3" style="86" bestFit="1" customWidth="1"/>
    <col min="11544" max="11552" width="2.85546875" style="86" bestFit="1" customWidth="1"/>
    <col min="11553" max="11555" width="3" style="86" bestFit="1" customWidth="1"/>
    <col min="11556" max="11564" width="2.85546875" style="86" bestFit="1" customWidth="1"/>
    <col min="11565" max="11567" width="3" style="86" bestFit="1" customWidth="1"/>
    <col min="11568" max="11576" width="2.85546875" style="86" bestFit="1" customWidth="1"/>
    <col min="11577" max="11579" width="3" style="86" bestFit="1" customWidth="1"/>
    <col min="11580" max="11588" width="2.85546875" style="86" bestFit="1" customWidth="1"/>
    <col min="11589" max="11591" width="3" style="86" bestFit="1" customWidth="1"/>
    <col min="11592" max="11592" width="2.85546875" style="86" bestFit="1" customWidth="1"/>
    <col min="11593" max="11767" width="2.7109375" style="86"/>
    <col min="11768" max="11768" width="5.42578125" style="86" customWidth="1"/>
    <col min="11769" max="11769" width="12.5703125" style="86" customWidth="1"/>
    <col min="11770" max="11770" width="45.42578125" style="86" customWidth="1"/>
    <col min="11771" max="11771" width="18.7109375" style="86" customWidth="1"/>
    <col min="11772" max="11772" width="19.28515625" style="86" customWidth="1"/>
    <col min="11773" max="11773" width="3" style="86" customWidth="1"/>
    <col min="11774" max="11775" width="3" style="86" bestFit="1" customWidth="1"/>
    <col min="11776" max="11776" width="3.140625" style="86" customWidth="1"/>
    <col min="11777" max="11784" width="2.85546875" style="86" bestFit="1" customWidth="1"/>
    <col min="11785" max="11796" width="2.85546875" style="86" customWidth="1"/>
    <col min="11797" max="11799" width="3" style="86" bestFit="1" customWidth="1"/>
    <col min="11800" max="11808" width="2.85546875" style="86" bestFit="1" customWidth="1"/>
    <col min="11809" max="11811" width="3" style="86" bestFit="1" customWidth="1"/>
    <col min="11812" max="11820" width="2.85546875" style="86" bestFit="1" customWidth="1"/>
    <col min="11821" max="11823" width="3" style="86" bestFit="1" customWidth="1"/>
    <col min="11824" max="11832" width="2.85546875" style="86" bestFit="1" customWidth="1"/>
    <col min="11833" max="11835" width="3" style="86" bestFit="1" customWidth="1"/>
    <col min="11836" max="11844" width="2.85546875" style="86" bestFit="1" customWidth="1"/>
    <col min="11845" max="11847" width="3" style="86" bestFit="1" customWidth="1"/>
    <col min="11848" max="11848" width="2.85546875" style="86" bestFit="1" customWidth="1"/>
    <col min="11849" max="12023" width="2.7109375" style="86"/>
    <col min="12024" max="12024" width="5.42578125" style="86" customWidth="1"/>
    <col min="12025" max="12025" width="12.5703125" style="86" customWidth="1"/>
    <col min="12026" max="12026" width="45.42578125" style="86" customWidth="1"/>
    <col min="12027" max="12027" width="18.7109375" style="86" customWidth="1"/>
    <col min="12028" max="12028" width="19.28515625" style="86" customWidth="1"/>
    <col min="12029" max="12029" width="3" style="86" customWidth="1"/>
    <col min="12030" max="12031" width="3" style="86" bestFit="1" customWidth="1"/>
    <col min="12032" max="12032" width="3.140625" style="86" customWidth="1"/>
    <col min="12033" max="12040" width="2.85546875" style="86" bestFit="1" customWidth="1"/>
    <col min="12041" max="12052" width="2.85546875" style="86" customWidth="1"/>
    <col min="12053" max="12055" width="3" style="86" bestFit="1" customWidth="1"/>
    <col min="12056" max="12064" width="2.85546875" style="86" bestFit="1" customWidth="1"/>
    <col min="12065" max="12067" width="3" style="86" bestFit="1" customWidth="1"/>
    <col min="12068" max="12076" width="2.85546875" style="86" bestFit="1" customWidth="1"/>
    <col min="12077" max="12079" width="3" style="86" bestFit="1" customWidth="1"/>
    <col min="12080" max="12088" width="2.85546875" style="86" bestFit="1" customWidth="1"/>
    <col min="12089" max="12091" width="3" style="86" bestFit="1" customWidth="1"/>
    <col min="12092" max="12100" width="2.85546875" style="86" bestFit="1" customWidth="1"/>
    <col min="12101" max="12103" width="3" style="86" bestFit="1" customWidth="1"/>
    <col min="12104" max="12104" width="2.85546875" style="86" bestFit="1" customWidth="1"/>
    <col min="12105" max="12279" width="2.7109375" style="86"/>
    <col min="12280" max="12280" width="5.42578125" style="86" customWidth="1"/>
    <col min="12281" max="12281" width="12.5703125" style="86" customWidth="1"/>
    <col min="12282" max="12282" width="45.42578125" style="86" customWidth="1"/>
    <col min="12283" max="12283" width="18.7109375" style="86" customWidth="1"/>
    <col min="12284" max="12284" width="19.28515625" style="86" customWidth="1"/>
    <col min="12285" max="12285" width="3" style="86" customWidth="1"/>
    <col min="12286" max="12287" width="3" style="86" bestFit="1" customWidth="1"/>
    <col min="12288" max="12288" width="3.140625" style="86" customWidth="1"/>
    <col min="12289" max="12296" width="2.85546875" style="86" bestFit="1" customWidth="1"/>
    <col min="12297" max="12308" width="2.85546875" style="86" customWidth="1"/>
    <col min="12309" max="12311" width="3" style="86" bestFit="1" customWidth="1"/>
    <col min="12312" max="12320" width="2.85546875" style="86" bestFit="1" customWidth="1"/>
    <col min="12321" max="12323" width="3" style="86" bestFit="1" customWidth="1"/>
    <col min="12324" max="12332" width="2.85546875" style="86" bestFit="1" customWidth="1"/>
    <col min="12333" max="12335" width="3" style="86" bestFit="1" customWidth="1"/>
    <col min="12336" max="12344" width="2.85546875" style="86" bestFit="1" customWidth="1"/>
    <col min="12345" max="12347" width="3" style="86" bestFit="1" customWidth="1"/>
    <col min="12348" max="12356" width="2.85546875" style="86" bestFit="1" customWidth="1"/>
    <col min="12357" max="12359" width="3" style="86" bestFit="1" customWidth="1"/>
    <col min="12360" max="12360" width="2.85546875" style="86" bestFit="1" customWidth="1"/>
    <col min="12361" max="12535" width="2.7109375" style="86"/>
    <col min="12536" max="12536" width="5.42578125" style="86" customWidth="1"/>
    <col min="12537" max="12537" width="12.5703125" style="86" customWidth="1"/>
    <col min="12538" max="12538" width="45.42578125" style="86" customWidth="1"/>
    <col min="12539" max="12539" width="18.7109375" style="86" customWidth="1"/>
    <col min="12540" max="12540" width="19.28515625" style="86" customWidth="1"/>
    <col min="12541" max="12541" width="3" style="86" customWidth="1"/>
    <col min="12542" max="12543" width="3" style="86" bestFit="1" customWidth="1"/>
    <col min="12544" max="12544" width="3.140625" style="86" customWidth="1"/>
    <col min="12545" max="12552" width="2.85546875" style="86" bestFit="1" customWidth="1"/>
    <col min="12553" max="12564" width="2.85546875" style="86" customWidth="1"/>
    <col min="12565" max="12567" width="3" style="86" bestFit="1" customWidth="1"/>
    <col min="12568" max="12576" width="2.85546875" style="86" bestFit="1" customWidth="1"/>
    <col min="12577" max="12579" width="3" style="86" bestFit="1" customWidth="1"/>
    <col min="12580" max="12588" width="2.85546875" style="86" bestFit="1" customWidth="1"/>
    <col min="12589" max="12591" width="3" style="86" bestFit="1" customWidth="1"/>
    <col min="12592" max="12600" width="2.85546875" style="86" bestFit="1" customWidth="1"/>
    <col min="12601" max="12603" width="3" style="86" bestFit="1" customWidth="1"/>
    <col min="12604" max="12612" width="2.85546875" style="86" bestFit="1" customWidth="1"/>
    <col min="12613" max="12615" width="3" style="86" bestFit="1" customWidth="1"/>
    <col min="12616" max="12616" width="2.85546875" style="86" bestFit="1" customWidth="1"/>
    <col min="12617" max="12791" width="2.7109375" style="86"/>
    <col min="12792" max="12792" width="5.42578125" style="86" customWidth="1"/>
    <col min="12793" max="12793" width="12.5703125" style="86" customWidth="1"/>
    <col min="12794" max="12794" width="45.42578125" style="86" customWidth="1"/>
    <col min="12795" max="12795" width="18.7109375" style="86" customWidth="1"/>
    <col min="12796" max="12796" width="19.28515625" style="86" customWidth="1"/>
    <col min="12797" max="12797" width="3" style="86" customWidth="1"/>
    <col min="12798" max="12799" width="3" style="86" bestFit="1" customWidth="1"/>
    <col min="12800" max="12800" width="3.140625" style="86" customWidth="1"/>
    <col min="12801" max="12808" width="2.85546875" style="86" bestFit="1" customWidth="1"/>
    <col min="12809" max="12820" width="2.85546875" style="86" customWidth="1"/>
    <col min="12821" max="12823" width="3" style="86" bestFit="1" customWidth="1"/>
    <col min="12824" max="12832" width="2.85546875" style="86" bestFit="1" customWidth="1"/>
    <col min="12833" max="12835" width="3" style="86" bestFit="1" customWidth="1"/>
    <col min="12836" max="12844" width="2.85546875" style="86" bestFit="1" customWidth="1"/>
    <col min="12845" max="12847" width="3" style="86" bestFit="1" customWidth="1"/>
    <col min="12848" max="12856" width="2.85546875" style="86" bestFit="1" customWidth="1"/>
    <col min="12857" max="12859" width="3" style="86" bestFit="1" customWidth="1"/>
    <col min="12860" max="12868" width="2.85546875" style="86" bestFit="1" customWidth="1"/>
    <col min="12869" max="12871" width="3" style="86" bestFit="1" customWidth="1"/>
    <col min="12872" max="12872" width="2.85546875" style="86" bestFit="1" customWidth="1"/>
    <col min="12873" max="13047" width="2.7109375" style="86"/>
    <col min="13048" max="13048" width="5.42578125" style="86" customWidth="1"/>
    <col min="13049" max="13049" width="12.5703125" style="86" customWidth="1"/>
    <col min="13050" max="13050" width="45.42578125" style="86" customWidth="1"/>
    <col min="13051" max="13051" width="18.7109375" style="86" customWidth="1"/>
    <col min="13052" max="13052" width="19.28515625" style="86" customWidth="1"/>
    <col min="13053" max="13053" width="3" style="86" customWidth="1"/>
    <col min="13054" max="13055" width="3" style="86" bestFit="1" customWidth="1"/>
    <col min="13056" max="13056" width="3.140625" style="86" customWidth="1"/>
    <col min="13057" max="13064" width="2.85546875" style="86" bestFit="1" customWidth="1"/>
    <col min="13065" max="13076" width="2.85546875" style="86" customWidth="1"/>
    <col min="13077" max="13079" width="3" style="86" bestFit="1" customWidth="1"/>
    <col min="13080" max="13088" width="2.85546875" style="86" bestFit="1" customWidth="1"/>
    <col min="13089" max="13091" width="3" style="86" bestFit="1" customWidth="1"/>
    <col min="13092" max="13100" width="2.85546875" style="86" bestFit="1" customWidth="1"/>
    <col min="13101" max="13103" width="3" style="86" bestFit="1" customWidth="1"/>
    <col min="13104" max="13112" width="2.85546875" style="86" bestFit="1" customWidth="1"/>
    <col min="13113" max="13115" width="3" style="86" bestFit="1" customWidth="1"/>
    <col min="13116" max="13124" width="2.85546875" style="86" bestFit="1" customWidth="1"/>
    <col min="13125" max="13127" width="3" style="86" bestFit="1" customWidth="1"/>
    <col min="13128" max="13128" width="2.85546875" style="86" bestFit="1" customWidth="1"/>
    <col min="13129" max="13303" width="2.7109375" style="86"/>
    <col min="13304" max="13304" width="5.42578125" style="86" customWidth="1"/>
    <col min="13305" max="13305" width="12.5703125" style="86" customWidth="1"/>
    <col min="13306" max="13306" width="45.42578125" style="86" customWidth="1"/>
    <col min="13307" max="13307" width="18.7109375" style="86" customWidth="1"/>
    <col min="13308" max="13308" width="19.28515625" style="86" customWidth="1"/>
    <col min="13309" max="13309" width="3" style="86" customWidth="1"/>
    <col min="13310" max="13311" width="3" style="86" bestFit="1" customWidth="1"/>
    <col min="13312" max="13312" width="3.140625" style="86" customWidth="1"/>
    <col min="13313" max="13320" width="2.85546875" style="86" bestFit="1" customWidth="1"/>
    <col min="13321" max="13332" width="2.85546875" style="86" customWidth="1"/>
    <col min="13333" max="13335" width="3" style="86" bestFit="1" customWidth="1"/>
    <col min="13336" max="13344" width="2.85546875" style="86" bestFit="1" customWidth="1"/>
    <col min="13345" max="13347" width="3" style="86" bestFit="1" customWidth="1"/>
    <col min="13348" max="13356" width="2.85546875" style="86" bestFit="1" customWidth="1"/>
    <col min="13357" max="13359" width="3" style="86" bestFit="1" customWidth="1"/>
    <col min="13360" max="13368" width="2.85546875" style="86" bestFit="1" customWidth="1"/>
    <col min="13369" max="13371" width="3" style="86" bestFit="1" customWidth="1"/>
    <col min="13372" max="13380" width="2.85546875" style="86" bestFit="1" customWidth="1"/>
    <col min="13381" max="13383" width="3" style="86" bestFit="1" customWidth="1"/>
    <col min="13384" max="13384" width="2.85546875" style="86" bestFit="1" customWidth="1"/>
    <col min="13385" max="13559" width="2.7109375" style="86"/>
    <col min="13560" max="13560" width="5.42578125" style="86" customWidth="1"/>
    <col min="13561" max="13561" width="12.5703125" style="86" customWidth="1"/>
    <col min="13562" max="13562" width="45.42578125" style="86" customWidth="1"/>
    <col min="13563" max="13563" width="18.7109375" style="86" customWidth="1"/>
    <col min="13564" max="13564" width="19.28515625" style="86" customWidth="1"/>
    <col min="13565" max="13565" width="3" style="86" customWidth="1"/>
    <col min="13566" max="13567" width="3" style="86" bestFit="1" customWidth="1"/>
    <col min="13568" max="13568" width="3.140625" style="86" customWidth="1"/>
    <col min="13569" max="13576" width="2.85546875" style="86" bestFit="1" customWidth="1"/>
    <col min="13577" max="13588" width="2.85546875" style="86" customWidth="1"/>
    <col min="13589" max="13591" width="3" style="86" bestFit="1" customWidth="1"/>
    <col min="13592" max="13600" width="2.85546875" style="86" bestFit="1" customWidth="1"/>
    <col min="13601" max="13603" width="3" style="86" bestFit="1" customWidth="1"/>
    <col min="13604" max="13612" width="2.85546875" style="86" bestFit="1" customWidth="1"/>
    <col min="13613" max="13615" width="3" style="86" bestFit="1" customWidth="1"/>
    <col min="13616" max="13624" width="2.85546875" style="86" bestFit="1" customWidth="1"/>
    <col min="13625" max="13627" width="3" style="86" bestFit="1" customWidth="1"/>
    <col min="13628" max="13636" width="2.85546875" style="86" bestFit="1" customWidth="1"/>
    <col min="13637" max="13639" width="3" style="86" bestFit="1" customWidth="1"/>
    <col min="13640" max="13640" width="2.85546875" style="86" bestFit="1" customWidth="1"/>
    <col min="13641" max="13815" width="2.7109375" style="86"/>
    <col min="13816" max="13816" width="5.42578125" style="86" customWidth="1"/>
    <col min="13817" max="13817" width="12.5703125" style="86" customWidth="1"/>
    <col min="13818" max="13818" width="45.42578125" style="86" customWidth="1"/>
    <col min="13819" max="13819" width="18.7109375" style="86" customWidth="1"/>
    <col min="13820" max="13820" width="19.28515625" style="86" customWidth="1"/>
    <col min="13821" max="13821" width="3" style="86" customWidth="1"/>
    <col min="13822" max="13823" width="3" style="86" bestFit="1" customWidth="1"/>
    <col min="13824" max="13824" width="3.140625" style="86" customWidth="1"/>
    <col min="13825" max="13832" width="2.85546875" style="86" bestFit="1" customWidth="1"/>
    <col min="13833" max="13844" width="2.85546875" style="86" customWidth="1"/>
    <col min="13845" max="13847" width="3" style="86" bestFit="1" customWidth="1"/>
    <col min="13848" max="13856" width="2.85546875" style="86" bestFit="1" customWidth="1"/>
    <col min="13857" max="13859" width="3" style="86" bestFit="1" customWidth="1"/>
    <col min="13860" max="13868" width="2.85546875" style="86" bestFit="1" customWidth="1"/>
    <col min="13869" max="13871" width="3" style="86" bestFit="1" customWidth="1"/>
    <col min="13872" max="13880" width="2.85546875" style="86" bestFit="1" customWidth="1"/>
    <col min="13881" max="13883" width="3" style="86" bestFit="1" customWidth="1"/>
    <col min="13884" max="13892" width="2.85546875" style="86" bestFit="1" customWidth="1"/>
    <col min="13893" max="13895" width="3" style="86" bestFit="1" customWidth="1"/>
    <col min="13896" max="13896" width="2.85546875" style="86" bestFit="1" customWidth="1"/>
    <col min="13897" max="14071" width="2.7109375" style="86"/>
    <col min="14072" max="14072" width="5.42578125" style="86" customWidth="1"/>
    <col min="14073" max="14073" width="12.5703125" style="86" customWidth="1"/>
    <col min="14074" max="14074" width="45.42578125" style="86" customWidth="1"/>
    <col min="14075" max="14075" width="18.7109375" style="86" customWidth="1"/>
    <col min="14076" max="14076" width="19.28515625" style="86" customWidth="1"/>
    <col min="14077" max="14077" width="3" style="86" customWidth="1"/>
    <col min="14078" max="14079" width="3" style="86" bestFit="1" customWidth="1"/>
    <col min="14080" max="14080" width="3.140625" style="86" customWidth="1"/>
    <col min="14081" max="14088" width="2.85546875" style="86" bestFit="1" customWidth="1"/>
    <col min="14089" max="14100" width="2.85546875" style="86" customWidth="1"/>
    <col min="14101" max="14103" width="3" style="86" bestFit="1" customWidth="1"/>
    <col min="14104" max="14112" width="2.85546875" style="86" bestFit="1" customWidth="1"/>
    <col min="14113" max="14115" width="3" style="86" bestFit="1" customWidth="1"/>
    <col min="14116" max="14124" width="2.85546875" style="86" bestFit="1" customWidth="1"/>
    <col min="14125" max="14127" width="3" style="86" bestFit="1" customWidth="1"/>
    <col min="14128" max="14136" width="2.85546875" style="86" bestFit="1" customWidth="1"/>
    <col min="14137" max="14139" width="3" style="86" bestFit="1" customWidth="1"/>
    <col min="14140" max="14148" width="2.85546875" style="86" bestFit="1" customWidth="1"/>
    <col min="14149" max="14151" width="3" style="86" bestFit="1" customWidth="1"/>
    <col min="14152" max="14152" width="2.85546875" style="86" bestFit="1" customWidth="1"/>
    <col min="14153" max="14327" width="2.7109375" style="86"/>
    <col min="14328" max="14328" width="5.42578125" style="86" customWidth="1"/>
    <col min="14329" max="14329" width="12.5703125" style="86" customWidth="1"/>
    <col min="14330" max="14330" width="45.42578125" style="86" customWidth="1"/>
    <col min="14331" max="14331" width="18.7109375" style="86" customWidth="1"/>
    <col min="14332" max="14332" width="19.28515625" style="86" customWidth="1"/>
    <col min="14333" max="14333" width="3" style="86" customWidth="1"/>
    <col min="14334" max="14335" width="3" style="86" bestFit="1" customWidth="1"/>
    <col min="14336" max="14336" width="3.140625" style="86" customWidth="1"/>
    <col min="14337" max="14344" width="2.85546875" style="86" bestFit="1" customWidth="1"/>
    <col min="14345" max="14356" width="2.85546875" style="86" customWidth="1"/>
    <col min="14357" max="14359" width="3" style="86" bestFit="1" customWidth="1"/>
    <col min="14360" max="14368" width="2.85546875" style="86" bestFit="1" customWidth="1"/>
    <col min="14369" max="14371" width="3" style="86" bestFit="1" customWidth="1"/>
    <col min="14372" max="14380" width="2.85546875" style="86" bestFit="1" customWidth="1"/>
    <col min="14381" max="14383" width="3" style="86" bestFit="1" customWidth="1"/>
    <col min="14384" max="14392" width="2.85546875" style="86" bestFit="1" customWidth="1"/>
    <col min="14393" max="14395" width="3" style="86" bestFit="1" customWidth="1"/>
    <col min="14396" max="14404" width="2.85546875" style="86" bestFit="1" customWidth="1"/>
    <col min="14405" max="14407" width="3" style="86" bestFit="1" customWidth="1"/>
    <col min="14408" max="14408" width="2.85546875" style="86" bestFit="1" customWidth="1"/>
    <col min="14409" max="14583" width="2.7109375" style="86"/>
    <col min="14584" max="14584" width="5.42578125" style="86" customWidth="1"/>
    <col min="14585" max="14585" width="12.5703125" style="86" customWidth="1"/>
    <col min="14586" max="14586" width="45.42578125" style="86" customWidth="1"/>
    <col min="14587" max="14587" width="18.7109375" style="86" customWidth="1"/>
    <col min="14588" max="14588" width="19.28515625" style="86" customWidth="1"/>
    <col min="14589" max="14589" width="3" style="86" customWidth="1"/>
    <col min="14590" max="14591" width="3" style="86" bestFit="1" customWidth="1"/>
    <col min="14592" max="14592" width="3.140625" style="86" customWidth="1"/>
    <col min="14593" max="14600" width="2.85546875" style="86" bestFit="1" customWidth="1"/>
    <col min="14601" max="14612" width="2.85546875" style="86" customWidth="1"/>
    <col min="14613" max="14615" width="3" style="86" bestFit="1" customWidth="1"/>
    <col min="14616" max="14624" width="2.85546875" style="86" bestFit="1" customWidth="1"/>
    <col min="14625" max="14627" width="3" style="86" bestFit="1" customWidth="1"/>
    <col min="14628" max="14636" width="2.85546875" style="86" bestFit="1" customWidth="1"/>
    <col min="14637" max="14639" width="3" style="86" bestFit="1" customWidth="1"/>
    <col min="14640" max="14648" width="2.85546875" style="86" bestFit="1" customWidth="1"/>
    <col min="14649" max="14651" width="3" style="86" bestFit="1" customWidth="1"/>
    <col min="14652" max="14660" width="2.85546875" style="86" bestFit="1" customWidth="1"/>
    <col min="14661" max="14663" width="3" style="86" bestFit="1" customWidth="1"/>
    <col min="14664" max="14664" width="2.85546875" style="86" bestFit="1" customWidth="1"/>
    <col min="14665" max="14839" width="2.7109375" style="86"/>
    <col min="14840" max="14840" width="5.42578125" style="86" customWidth="1"/>
    <col min="14841" max="14841" width="12.5703125" style="86" customWidth="1"/>
    <col min="14842" max="14842" width="45.42578125" style="86" customWidth="1"/>
    <col min="14843" max="14843" width="18.7109375" style="86" customWidth="1"/>
    <col min="14844" max="14844" width="19.28515625" style="86" customWidth="1"/>
    <col min="14845" max="14845" width="3" style="86" customWidth="1"/>
    <col min="14846" max="14847" width="3" style="86" bestFit="1" customWidth="1"/>
    <col min="14848" max="14848" width="3.140625" style="86" customWidth="1"/>
    <col min="14849" max="14856" width="2.85546875" style="86" bestFit="1" customWidth="1"/>
    <col min="14857" max="14868" width="2.85546875" style="86" customWidth="1"/>
    <col min="14869" max="14871" width="3" style="86" bestFit="1" customWidth="1"/>
    <col min="14872" max="14880" width="2.85546875" style="86" bestFit="1" customWidth="1"/>
    <col min="14881" max="14883" width="3" style="86" bestFit="1" customWidth="1"/>
    <col min="14884" max="14892" width="2.85546875" style="86" bestFit="1" customWidth="1"/>
    <col min="14893" max="14895" width="3" style="86" bestFit="1" customWidth="1"/>
    <col min="14896" max="14904" width="2.85546875" style="86" bestFit="1" customWidth="1"/>
    <col min="14905" max="14907" width="3" style="86" bestFit="1" customWidth="1"/>
    <col min="14908" max="14916" width="2.85546875" style="86" bestFit="1" customWidth="1"/>
    <col min="14917" max="14919" width="3" style="86" bestFit="1" customWidth="1"/>
    <col min="14920" max="14920" width="2.85546875" style="86" bestFit="1" customWidth="1"/>
    <col min="14921" max="15095" width="2.7109375" style="86"/>
    <col min="15096" max="15096" width="5.42578125" style="86" customWidth="1"/>
    <col min="15097" max="15097" width="12.5703125" style="86" customWidth="1"/>
    <col min="15098" max="15098" width="45.42578125" style="86" customWidth="1"/>
    <col min="15099" max="15099" width="18.7109375" style="86" customWidth="1"/>
    <col min="15100" max="15100" width="19.28515625" style="86" customWidth="1"/>
    <col min="15101" max="15101" width="3" style="86" customWidth="1"/>
    <col min="15102" max="15103" width="3" style="86" bestFit="1" customWidth="1"/>
    <col min="15104" max="15104" width="3.140625" style="86" customWidth="1"/>
    <col min="15105" max="15112" width="2.85546875" style="86" bestFit="1" customWidth="1"/>
    <col min="15113" max="15124" width="2.85546875" style="86" customWidth="1"/>
    <col min="15125" max="15127" width="3" style="86" bestFit="1" customWidth="1"/>
    <col min="15128" max="15136" width="2.85546875" style="86" bestFit="1" customWidth="1"/>
    <col min="15137" max="15139" width="3" style="86" bestFit="1" customWidth="1"/>
    <col min="15140" max="15148" width="2.85546875" style="86" bestFit="1" customWidth="1"/>
    <col min="15149" max="15151" width="3" style="86" bestFit="1" customWidth="1"/>
    <col min="15152" max="15160" width="2.85546875" style="86" bestFit="1" customWidth="1"/>
    <col min="15161" max="15163" width="3" style="86" bestFit="1" customWidth="1"/>
    <col min="15164" max="15172" width="2.85546875" style="86" bestFit="1" customWidth="1"/>
    <col min="15173" max="15175" width="3" style="86" bestFit="1" customWidth="1"/>
    <col min="15176" max="15176" width="2.85546875" style="86" bestFit="1" customWidth="1"/>
    <col min="15177" max="15351" width="2.7109375" style="86"/>
    <col min="15352" max="15352" width="5.42578125" style="86" customWidth="1"/>
    <col min="15353" max="15353" width="12.5703125" style="86" customWidth="1"/>
    <col min="15354" max="15354" width="45.42578125" style="86" customWidth="1"/>
    <col min="15355" max="15355" width="18.7109375" style="86" customWidth="1"/>
    <col min="15356" max="15356" width="19.28515625" style="86" customWidth="1"/>
    <col min="15357" max="15357" width="3" style="86" customWidth="1"/>
    <col min="15358" max="15359" width="3" style="86" bestFit="1" customWidth="1"/>
    <col min="15360" max="15360" width="3.140625" style="86" customWidth="1"/>
    <col min="15361" max="15368" width="2.85546875" style="86" bestFit="1" customWidth="1"/>
    <col min="15369" max="15380" width="2.85546875" style="86" customWidth="1"/>
    <col min="15381" max="15383" width="3" style="86" bestFit="1" customWidth="1"/>
    <col min="15384" max="15392" width="2.85546875" style="86" bestFit="1" customWidth="1"/>
    <col min="15393" max="15395" width="3" style="86" bestFit="1" customWidth="1"/>
    <col min="15396" max="15404" width="2.85546875" style="86" bestFit="1" customWidth="1"/>
    <col min="15405" max="15407" width="3" style="86" bestFit="1" customWidth="1"/>
    <col min="15408" max="15416" width="2.85546875" style="86" bestFit="1" customWidth="1"/>
    <col min="15417" max="15419" width="3" style="86" bestFit="1" customWidth="1"/>
    <col min="15420" max="15428" width="2.85546875" style="86" bestFit="1" customWidth="1"/>
    <col min="15429" max="15431" width="3" style="86" bestFit="1" customWidth="1"/>
    <col min="15432" max="15432" width="2.85546875" style="86" bestFit="1" customWidth="1"/>
    <col min="15433" max="15607" width="2.7109375" style="86"/>
    <col min="15608" max="15608" width="5.42578125" style="86" customWidth="1"/>
    <col min="15609" max="15609" width="12.5703125" style="86" customWidth="1"/>
    <col min="15610" max="15610" width="45.42578125" style="86" customWidth="1"/>
    <col min="15611" max="15611" width="18.7109375" style="86" customWidth="1"/>
    <col min="15612" max="15612" width="19.28515625" style="86" customWidth="1"/>
    <col min="15613" max="15613" width="3" style="86" customWidth="1"/>
    <col min="15614" max="15615" width="3" style="86" bestFit="1" customWidth="1"/>
    <col min="15616" max="15616" width="3.140625" style="86" customWidth="1"/>
    <col min="15617" max="15624" width="2.85546875" style="86" bestFit="1" customWidth="1"/>
    <col min="15625" max="15636" width="2.85546875" style="86" customWidth="1"/>
    <col min="15637" max="15639" width="3" style="86" bestFit="1" customWidth="1"/>
    <col min="15640" max="15648" width="2.85546875" style="86" bestFit="1" customWidth="1"/>
    <col min="15649" max="15651" width="3" style="86" bestFit="1" customWidth="1"/>
    <col min="15652" max="15660" width="2.85546875" style="86" bestFit="1" customWidth="1"/>
    <col min="15661" max="15663" width="3" style="86" bestFit="1" customWidth="1"/>
    <col min="15664" max="15672" width="2.85546875" style="86" bestFit="1" customWidth="1"/>
    <col min="15673" max="15675" width="3" style="86" bestFit="1" customWidth="1"/>
    <col min="15676" max="15684" width="2.85546875" style="86" bestFit="1" customWidth="1"/>
    <col min="15685" max="15687" width="3" style="86" bestFit="1" customWidth="1"/>
    <col min="15688" max="15688" width="2.85546875" style="86" bestFit="1" customWidth="1"/>
    <col min="15689" max="15863" width="2.7109375" style="86"/>
    <col min="15864" max="15864" width="5.42578125" style="86" customWidth="1"/>
    <col min="15865" max="15865" width="12.5703125" style="86" customWidth="1"/>
    <col min="15866" max="15866" width="45.42578125" style="86" customWidth="1"/>
    <col min="15867" max="15867" width="18.7109375" style="86" customWidth="1"/>
    <col min="15868" max="15868" width="19.28515625" style="86" customWidth="1"/>
    <col min="15869" max="15869" width="3" style="86" customWidth="1"/>
    <col min="15870" max="15871" width="3" style="86" bestFit="1" customWidth="1"/>
    <col min="15872" max="15872" width="3.140625" style="86" customWidth="1"/>
    <col min="15873" max="15880" width="2.85546875" style="86" bestFit="1" customWidth="1"/>
    <col min="15881" max="15892" width="2.85546875" style="86" customWidth="1"/>
    <col min="15893" max="15895" width="3" style="86" bestFit="1" customWidth="1"/>
    <col min="15896" max="15904" width="2.85546875" style="86" bestFit="1" customWidth="1"/>
    <col min="15905" max="15907" width="3" style="86" bestFit="1" customWidth="1"/>
    <col min="15908" max="15916" width="2.85546875" style="86" bestFit="1" customWidth="1"/>
    <col min="15917" max="15919" width="3" style="86" bestFit="1" customWidth="1"/>
    <col min="15920" max="15928" width="2.85546875" style="86" bestFit="1" customWidth="1"/>
    <col min="15929" max="15931" width="3" style="86" bestFit="1" customWidth="1"/>
    <col min="15932" max="15940" width="2.85546875" style="86" bestFit="1" customWidth="1"/>
    <col min="15941" max="15943" width="3" style="86" bestFit="1" customWidth="1"/>
    <col min="15944" max="15944" width="2.85546875" style="86" bestFit="1" customWidth="1"/>
    <col min="15945" max="16119" width="2.7109375" style="86"/>
    <col min="16120" max="16120" width="5.42578125" style="86" customWidth="1"/>
    <col min="16121" max="16121" width="12.5703125" style="86" customWidth="1"/>
    <col min="16122" max="16122" width="45.42578125" style="86" customWidth="1"/>
    <col min="16123" max="16123" width="18.7109375" style="86" customWidth="1"/>
    <col min="16124" max="16124" width="19.28515625" style="86" customWidth="1"/>
    <col min="16125" max="16125" width="3" style="86" customWidth="1"/>
    <col min="16126" max="16127" width="3" style="86" bestFit="1" customWidth="1"/>
    <col min="16128" max="16128" width="3.140625" style="86" customWidth="1"/>
    <col min="16129" max="16136" width="2.85546875" style="86" bestFit="1" customWidth="1"/>
    <col min="16137" max="16148" width="2.85546875" style="86" customWidth="1"/>
    <col min="16149" max="16151" width="3" style="86" bestFit="1" customWidth="1"/>
    <col min="16152" max="16160" width="2.85546875" style="86" bestFit="1" customWidth="1"/>
    <col min="16161" max="16163" width="3" style="86" bestFit="1" customWidth="1"/>
    <col min="16164" max="16172" width="2.85546875" style="86" bestFit="1" customWidth="1"/>
    <col min="16173" max="16175" width="3" style="86" bestFit="1" customWidth="1"/>
    <col min="16176" max="16184" width="2.85546875" style="86" bestFit="1" customWidth="1"/>
    <col min="16185" max="16187" width="3" style="86" bestFit="1" customWidth="1"/>
    <col min="16188" max="16196" width="2.85546875" style="86" bestFit="1" customWidth="1"/>
    <col min="16197" max="16199" width="3" style="86" bestFit="1" customWidth="1"/>
    <col min="16200" max="16200" width="2.85546875" style="86" bestFit="1" customWidth="1"/>
    <col min="16201" max="16384" width="2.7109375" style="86"/>
  </cols>
  <sheetData>
    <row r="1" spans="1:152" ht="19.899999999999999" customHeight="1" x14ac:dyDescent="0.2">
      <c r="A1" s="185"/>
      <c r="B1" s="169" t="s">
        <v>81</v>
      </c>
      <c r="C1" s="221" t="str">
        <f>HODNOTITEĽ!G3</f>
        <v>ZZ</v>
      </c>
      <c r="D1" s="169" t="s">
        <v>31</v>
      </c>
      <c r="E1" s="220">
        <f>HODNOTITEĽ!R3</f>
        <v>43855</v>
      </c>
      <c r="F1" s="291" t="s">
        <v>327</v>
      </c>
      <c r="G1" s="292"/>
      <c r="H1" s="170" t="str">
        <f>IF(H18&gt;=D28,CONCATENATE("Vyhovel"),CONCATENATE("Nevyhovel"))</f>
        <v>Nevyhovel</v>
      </c>
      <c r="I1" s="174"/>
      <c r="J1" s="174"/>
      <c r="K1" s="174"/>
      <c r="L1" s="174"/>
      <c r="M1" s="174"/>
      <c r="N1" s="174"/>
      <c r="O1" s="174"/>
      <c r="P1" s="174"/>
      <c r="Q1" s="174"/>
      <c r="R1" s="174"/>
      <c r="S1" s="174"/>
      <c r="T1" s="174"/>
      <c r="U1" s="174"/>
      <c r="V1" s="174"/>
      <c r="W1" s="174"/>
      <c r="X1" s="174"/>
      <c r="Y1" s="174"/>
      <c r="Z1" s="174"/>
      <c r="AA1" s="174"/>
      <c r="AB1" s="174"/>
      <c r="AC1" s="174"/>
      <c r="AD1" s="174"/>
      <c r="AE1" s="174"/>
      <c r="AF1" s="174"/>
      <c r="AG1" s="174"/>
      <c r="AH1" s="174"/>
      <c r="AI1" s="174"/>
      <c r="AJ1" s="174"/>
      <c r="AK1" s="174"/>
      <c r="AL1" s="174"/>
      <c r="AM1" s="174"/>
      <c r="AN1" s="174"/>
      <c r="AO1" s="174"/>
      <c r="AP1" s="174"/>
      <c r="AQ1" s="174"/>
      <c r="AR1" s="174"/>
      <c r="AS1" s="174"/>
      <c r="AT1" s="174"/>
      <c r="AU1" s="174"/>
      <c r="AV1" s="174"/>
      <c r="AW1" s="174"/>
      <c r="AX1" s="174"/>
      <c r="AY1" s="174"/>
      <c r="AZ1" s="174"/>
      <c r="BA1" s="174"/>
      <c r="BB1" s="174"/>
      <c r="BC1" s="174"/>
      <c r="BD1" s="174"/>
      <c r="BE1" s="174"/>
      <c r="BF1" s="174"/>
      <c r="BG1" s="174"/>
      <c r="BH1" s="174"/>
      <c r="BI1" s="174"/>
      <c r="BJ1" s="174"/>
      <c r="BK1" s="174"/>
      <c r="BL1" s="174"/>
      <c r="BM1" s="174"/>
      <c r="BN1" s="174"/>
      <c r="BO1" s="174"/>
      <c r="BP1" s="174"/>
      <c r="BQ1" s="174"/>
      <c r="BR1" s="174"/>
      <c r="BS1" s="174"/>
      <c r="BT1" s="174"/>
      <c r="BU1" s="174"/>
      <c r="BV1" s="174"/>
      <c r="BW1" s="174"/>
      <c r="BX1" s="174"/>
      <c r="BY1" s="174"/>
      <c r="BZ1" s="174"/>
      <c r="CA1" s="174"/>
      <c r="CB1" s="174"/>
      <c r="CC1" s="174"/>
      <c r="CD1" s="174"/>
      <c r="CE1" s="174"/>
      <c r="CF1" s="174"/>
      <c r="CG1" s="174"/>
      <c r="CH1" s="174"/>
      <c r="CI1" s="174"/>
      <c r="CJ1" s="174"/>
      <c r="CK1" s="174"/>
      <c r="CL1" s="174"/>
      <c r="CM1" s="174"/>
      <c r="CN1" s="174"/>
      <c r="CO1" s="174"/>
      <c r="CP1" s="174"/>
      <c r="CQ1" s="174"/>
      <c r="CR1" s="174"/>
      <c r="CS1" s="174"/>
      <c r="CT1" s="174"/>
      <c r="CU1" s="174"/>
      <c r="CV1" s="174"/>
      <c r="CW1" s="174"/>
      <c r="CX1" s="174"/>
      <c r="CY1" s="174"/>
      <c r="CZ1" s="174"/>
      <c r="DA1" s="174"/>
      <c r="DB1" s="174"/>
      <c r="DC1" s="174"/>
      <c r="DD1" s="174"/>
      <c r="DE1" s="174"/>
      <c r="DF1" s="174"/>
      <c r="DG1" s="174"/>
      <c r="DH1" s="174"/>
      <c r="DI1" s="174"/>
      <c r="DJ1" s="174"/>
      <c r="DK1" s="174"/>
      <c r="DL1" s="174"/>
      <c r="DM1" s="174"/>
      <c r="DN1" s="174"/>
      <c r="DO1" s="174"/>
      <c r="DP1" s="174"/>
      <c r="DQ1" s="174"/>
      <c r="DR1" s="174"/>
      <c r="DS1" s="174"/>
      <c r="DT1" s="174"/>
      <c r="DU1" s="174"/>
      <c r="DV1" s="174"/>
      <c r="DW1" s="174"/>
      <c r="DX1" s="174"/>
      <c r="DY1" s="174"/>
      <c r="DZ1" s="174"/>
      <c r="EA1" s="174"/>
      <c r="EB1" s="174"/>
      <c r="EC1" s="174"/>
      <c r="ED1" s="174"/>
      <c r="EE1" s="174"/>
      <c r="EF1" s="174"/>
      <c r="EG1" s="174"/>
      <c r="EH1" s="174"/>
      <c r="EI1" s="174"/>
      <c r="EJ1" s="174"/>
      <c r="EK1" s="174"/>
      <c r="EL1" s="174"/>
      <c r="EM1" s="174"/>
      <c r="EN1" s="174"/>
      <c r="EO1" s="174"/>
      <c r="EP1" s="174"/>
      <c r="EQ1" s="174"/>
      <c r="ER1" s="174"/>
      <c r="ES1" s="174"/>
      <c r="ET1" s="174"/>
      <c r="EU1" s="174"/>
      <c r="EV1" s="174"/>
    </row>
    <row r="2" spans="1:152" ht="19.899999999999999" customHeight="1" x14ac:dyDescent="0.2">
      <c r="A2" s="171"/>
      <c r="B2" s="169" t="s">
        <v>302</v>
      </c>
      <c r="C2" s="172" t="str">
        <f>ZÁUJEMCA!E3</f>
        <v>XY</v>
      </c>
      <c r="D2" s="169" t="s">
        <v>344</v>
      </c>
      <c r="E2" s="173" t="str">
        <f>ZÁUJEMCA!F4</f>
        <v>B</v>
      </c>
      <c r="F2" s="291" t="str">
        <f>CONCATENATE("Hodnotenie praxe zložitosti ",G19,":")</f>
        <v>Hodnotenie praxe zložitosti 2,5:</v>
      </c>
      <c r="G2" s="292"/>
      <c r="H2" s="170" t="str">
        <f>IF(H19&gt;=F28,CONCATENATE("Vyhovel"),CONCATENATE("Nevyhovel"))</f>
        <v>Nevyhovel</v>
      </c>
      <c r="I2" s="174"/>
      <c r="J2" s="174"/>
      <c r="K2" s="174"/>
      <c r="L2" s="174"/>
      <c r="M2" s="174"/>
      <c r="N2" s="174"/>
      <c r="O2" s="174"/>
      <c r="P2" s="174"/>
      <c r="Q2" s="174"/>
      <c r="R2" s="174"/>
      <c r="S2" s="174"/>
      <c r="T2" s="174"/>
      <c r="U2" s="174"/>
      <c r="V2" s="174"/>
      <c r="W2" s="174"/>
      <c r="X2" s="174"/>
      <c r="Y2" s="174"/>
      <c r="Z2" s="174"/>
      <c r="AA2" s="174"/>
      <c r="AB2" s="174"/>
      <c r="AC2" s="174"/>
      <c r="AD2" s="174"/>
      <c r="AE2" s="174"/>
      <c r="AF2" s="174"/>
      <c r="AG2" s="174"/>
      <c r="AH2" s="174"/>
      <c r="AI2" s="174"/>
      <c r="AJ2" s="174"/>
      <c r="AK2" s="174"/>
      <c r="AL2" s="174"/>
      <c r="AM2" s="174"/>
      <c r="AN2" s="174"/>
      <c r="AO2" s="174"/>
      <c r="AP2" s="174"/>
      <c r="AQ2" s="174"/>
      <c r="AR2" s="174"/>
      <c r="AS2" s="174"/>
      <c r="AT2" s="174"/>
      <c r="AU2" s="174"/>
      <c r="AV2" s="174"/>
      <c r="AW2" s="174"/>
      <c r="AX2" s="174"/>
      <c r="AY2" s="174"/>
      <c r="AZ2" s="174"/>
      <c r="BA2" s="174"/>
      <c r="BB2" s="174"/>
      <c r="BC2" s="174"/>
      <c r="BD2" s="174"/>
      <c r="BE2" s="174"/>
      <c r="BF2" s="174"/>
      <c r="BG2" s="174"/>
      <c r="BH2" s="174"/>
      <c r="BI2" s="174"/>
      <c r="BJ2" s="174"/>
      <c r="BK2" s="174"/>
      <c r="BL2" s="174"/>
      <c r="BM2" s="174"/>
      <c r="BN2" s="174"/>
      <c r="BO2" s="174"/>
      <c r="BP2" s="174"/>
      <c r="BQ2" s="174"/>
      <c r="BR2" s="174"/>
      <c r="BS2" s="174"/>
      <c r="BT2" s="174"/>
      <c r="BU2" s="174"/>
      <c r="BV2" s="174"/>
      <c r="BW2" s="174"/>
      <c r="BX2" s="174"/>
      <c r="BY2" s="174"/>
      <c r="BZ2" s="174"/>
      <c r="CA2" s="174"/>
      <c r="CB2" s="174"/>
      <c r="CC2" s="174"/>
      <c r="CD2" s="174"/>
      <c r="CE2" s="174"/>
      <c r="CF2" s="174"/>
      <c r="CG2" s="174"/>
      <c r="CH2" s="174"/>
      <c r="CI2" s="174"/>
      <c r="CJ2" s="174"/>
      <c r="CK2" s="174"/>
      <c r="CL2" s="174"/>
      <c r="CM2" s="174"/>
      <c r="CN2" s="174"/>
      <c r="CO2" s="174"/>
      <c r="CP2" s="174"/>
      <c r="CQ2" s="174"/>
      <c r="CR2" s="174"/>
      <c r="CS2" s="174"/>
      <c r="CT2" s="174"/>
      <c r="CU2" s="174"/>
      <c r="CV2" s="174"/>
      <c r="CW2" s="174"/>
      <c r="CX2" s="174"/>
      <c r="CY2" s="174"/>
      <c r="CZ2" s="174"/>
      <c r="DA2" s="174"/>
      <c r="DB2" s="174"/>
      <c r="DC2" s="174"/>
      <c r="DD2" s="174"/>
      <c r="DE2" s="174"/>
      <c r="DF2" s="174"/>
      <c r="DG2" s="174"/>
      <c r="DH2" s="174"/>
      <c r="DI2" s="174"/>
      <c r="DJ2" s="174"/>
      <c r="DK2" s="174"/>
      <c r="DL2" s="174"/>
      <c r="DM2" s="174"/>
      <c r="DN2" s="174"/>
      <c r="DO2" s="174"/>
      <c r="DP2" s="174"/>
      <c r="DQ2" s="174"/>
      <c r="DR2" s="174"/>
      <c r="DS2" s="174"/>
      <c r="DT2" s="174"/>
      <c r="DU2" s="174"/>
      <c r="DV2" s="174"/>
      <c r="DW2" s="174"/>
      <c r="DX2" s="174"/>
      <c r="DY2" s="174"/>
      <c r="DZ2" s="174"/>
      <c r="EA2" s="174"/>
      <c r="EB2" s="174"/>
      <c r="EC2" s="174"/>
      <c r="ED2" s="174"/>
      <c r="EE2" s="174"/>
      <c r="EF2" s="174"/>
      <c r="EG2" s="174"/>
      <c r="EH2" s="174"/>
      <c r="EI2" s="174"/>
      <c r="EJ2" s="174"/>
      <c r="EK2" s="174"/>
      <c r="EL2" s="174"/>
      <c r="EM2" s="174"/>
      <c r="EN2" s="174"/>
      <c r="EO2" s="174"/>
      <c r="EP2" s="174"/>
      <c r="EQ2" s="174"/>
      <c r="ER2" s="174"/>
      <c r="ES2" s="174"/>
      <c r="ET2" s="174"/>
      <c r="EU2" s="174"/>
      <c r="EV2" s="174"/>
    </row>
    <row r="3" spans="1:152" s="87" customFormat="1" ht="19.899999999999999" customHeight="1" x14ac:dyDescent="0.2">
      <c r="A3" s="171"/>
      <c r="B3" s="169" t="s">
        <v>345</v>
      </c>
      <c r="C3" s="172"/>
      <c r="D3" s="169" t="s">
        <v>31</v>
      </c>
      <c r="E3" s="173">
        <f>ZÁUJEMCA!L2</f>
        <v>43846</v>
      </c>
      <c r="F3" s="291" t="s">
        <v>326</v>
      </c>
      <c r="G3" s="292"/>
      <c r="H3" s="184" t="str">
        <f>IF(AND(H1="Vyhovel",H2="Vyhovel"),"VYHOVEL","NEVYHOVEL")</f>
        <v>NEVYHOVEL</v>
      </c>
      <c r="I3" s="174"/>
      <c r="J3" s="174"/>
      <c r="K3" s="174"/>
      <c r="L3" s="174"/>
      <c r="M3" s="174"/>
      <c r="N3" s="174"/>
      <c r="O3" s="174"/>
      <c r="P3" s="174"/>
      <c r="Q3" s="174"/>
      <c r="R3" s="174"/>
      <c r="S3" s="174"/>
      <c r="T3" s="174"/>
      <c r="U3" s="174"/>
      <c r="V3" s="174"/>
      <c r="W3" s="174"/>
      <c r="X3" s="174"/>
      <c r="Y3" s="174"/>
      <c r="Z3" s="174"/>
      <c r="AA3" s="174"/>
      <c r="AB3" s="174"/>
      <c r="AC3" s="174"/>
      <c r="AD3" s="174"/>
      <c r="AE3" s="174"/>
      <c r="AF3" s="174"/>
      <c r="AG3" s="174"/>
      <c r="AH3" s="174"/>
      <c r="AI3" s="174"/>
      <c r="AJ3" s="174"/>
      <c r="AK3" s="174"/>
      <c r="AL3" s="174"/>
      <c r="AM3" s="174"/>
      <c r="AN3" s="174"/>
      <c r="AO3" s="174"/>
      <c r="AP3" s="174"/>
      <c r="AQ3" s="174"/>
      <c r="AR3" s="174"/>
      <c r="AS3" s="174"/>
      <c r="AT3" s="174"/>
      <c r="AU3" s="174"/>
      <c r="AV3" s="174"/>
      <c r="AW3" s="174"/>
      <c r="AX3" s="174"/>
      <c r="AY3" s="174"/>
      <c r="AZ3" s="174"/>
      <c r="BA3" s="174"/>
      <c r="BB3" s="174"/>
      <c r="BC3" s="174"/>
      <c r="BD3" s="174"/>
      <c r="BE3" s="174"/>
      <c r="BF3" s="174"/>
      <c r="BG3" s="174"/>
      <c r="BH3" s="174"/>
      <c r="BI3" s="174"/>
      <c r="BJ3" s="174"/>
      <c r="BK3" s="174"/>
      <c r="BL3" s="174"/>
      <c r="BM3" s="174"/>
      <c r="BN3" s="174"/>
      <c r="BO3" s="174"/>
      <c r="BP3" s="174"/>
      <c r="BQ3" s="174"/>
      <c r="BR3" s="174"/>
      <c r="BS3" s="174"/>
      <c r="BT3" s="174"/>
      <c r="BU3" s="174"/>
      <c r="BV3" s="174"/>
      <c r="BW3" s="174"/>
      <c r="BX3" s="174"/>
      <c r="BY3" s="174"/>
      <c r="BZ3" s="174"/>
      <c r="CA3" s="174"/>
      <c r="CB3" s="174"/>
      <c r="CC3" s="174"/>
      <c r="CD3" s="174"/>
      <c r="CE3" s="174"/>
      <c r="CF3" s="174"/>
      <c r="CG3" s="174"/>
      <c r="CH3" s="174"/>
      <c r="CI3" s="174"/>
      <c r="CJ3" s="174"/>
      <c r="CK3" s="174"/>
      <c r="CL3" s="174"/>
      <c r="CM3" s="174"/>
      <c r="CN3" s="174"/>
      <c r="CO3" s="174"/>
      <c r="CP3" s="174"/>
      <c r="CQ3" s="174"/>
      <c r="CR3" s="174"/>
      <c r="CS3" s="174"/>
      <c r="CT3" s="174"/>
      <c r="CU3" s="174"/>
      <c r="CV3" s="174"/>
      <c r="CW3" s="174"/>
      <c r="CX3" s="174"/>
      <c r="CY3" s="174"/>
      <c r="CZ3" s="174"/>
      <c r="DA3" s="174"/>
      <c r="DB3" s="174"/>
      <c r="DC3" s="174"/>
      <c r="DD3" s="174"/>
      <c r="DE3" s="174"/>
      <c r="DF3" s="174"/>
      <c r="DG3" s="174"/>
      <c r="DH3" s="174"/>
      <c r="DI3" s="174"/>
      <c r="DJ3" s="174"/>
      <c r="DK3" s="174"/>
      <c r="DL3" s="174"/>
      <c r="DM3" s="174"/>
      <c r="DN3" s="174"/>
      <c r="DO3" s="174"/>
      <c r="DP3" s="174"/>
      <c r="DQ3" s="174"/>
      <c r="DR3" s="174"/>
      <c r="DS3" s="174"/>
      <c r="DT3" s="174"/>
      <c r="DU3" s="174"/>
      <c r="DV3" s="174"/>
      <c r="DW3" s="174"/>
      <c r="DX3" s="174"/>
      <c r="DY3" s="174"/>
      <c r="DZ3" s="174"/>
      <c r="EA3" s="174"/>
      <c r="EB3" s="174"/>
      <c r="EC3" s="174"/>
      <c r="ED3" s="174"/>
      <c r="EE3" s="174"/>
      <c r="EF3" s="174"/>
      <c r="EG3" s="174"/>
      <c r="EH3" s="174"/>
      <c r="EI3" s="174"/>
      <c r="EJ3" s="174"/>
      <c r="EK3" s="174"/>
      <c r="EL3" s="174"/>
      <c r="EM3" s="174"/>
      <c r="EN3" s="174"/>
      <c r="EO3" s="174"/>
      <c r="EP3" s="174"/>
      <c r="EQ3" s="174"/>
      <c r="ER3" s="174"/>
      <c r="ES3" s="174"/>
      <c r="ET3" s="174"/>
      <c r="EU3" s="174"/>
      <c r="EV3" s="174"/>
    </row>
    <row r="4" spans="1:152" s="87" customFormat="1" x14ac:dyDescent="0.2">
      <c r="A4" s="185"/>
      <c r="B4" s="185"/>
      <c r="C4" s="185"/>
      <c r="D4" s="185"/>
      <c r="E4" s="185"/>
      <c r="F4" s="185"/>
      <c r="G4" s="185"/>
      <c r="H4" s="185"/>
      <c r="I4" s="186">
        <v>1</v>
      </c>
      <c r="J4" s="293" t="str">
        <f>IF($I$28&gt;=I4,CONCATENATE(". rok hodnotenej praxe"),IF($J$28&gt;=I4,CONCATENATE(". rok-v odôvodnených prípadoch"),CONCATENATE(". rok-nehodnotiť")))</f>
        <v>. rok hodnotenej praxe</v>
      </c>
      <c r="K4" s="293"/>
      <c r="L4" s="293"/>
      <c r="M4" s="293"/>
      <c r="N4" s="293"/>
      <c r="O4" s="293"/>
      <c r="P4" s="293"/>
      <c r="Q4" s="293"/>
      <c r="R4" s="293"/>
      <c r="S4" s="293"/>
      <c r="T4" s="294"/>
      <c r="U4" s="186">
        <f>I4+1</f>
        <v>2</v>
      </c>
      <c r="V4" s="293" t="str">
        <f>IF($I$28&gt;=U4,CONCATENATE(". rok hodnotenej praxe"),IF($J$28&gt;=U4,CONCATENATE(". rok-v odôvodnených prípadoch"),CONCATENATE(". rok-nehodnotiť")))</f>
        <v>. rok hodnotenej praxe</v>
      </c>
      <c r="W4" s="293"/>
      <c r="X4" s="293"/>
      <c r="Y4" s="293"/>
      <c r="Z4" s="293"/>
      <c r="AA4" s="293"/>
      <c r="AB4" s="293"/>
      <c r="AC4" s="293"/>
      <c r="AD4" s="293"/>
      <c r="AE4" s="293"/>
      <c r="AF4" s="294"/>
      <c r="AG4" s="186">
        <f>U4+1</f>
        <v>3</v>
      </c>
      <c r="AH4" s="293" t="str">
        <f>IF($I$28&gt;=AG4,CONCATENATE(". rok hodnotenej praxe"),IF($J$28&gt;=AG4,CONCATENATE(". rok-v odôvodnených prípadoch"),CONCATENATE(". rok-nehodnotiť")))</f>
        <v>. rok hodnotenej praxe</v>
      </c>
      <c r="AI4" s="293"/>
      <c r="AJ4" s="293"/>
      <c r="AK4" s="293"/>
      <c r="AL4" s="293"/>
      <c r="AM4" s="293"/>
      <c r="AN4" s="293"/>
      <c r="AO4" s="293"/>
      <c r="AP4" s="293"/>
      <c r="AQ4" s="293"/>
      <c r="AR4" s="294"/>
      <c r="AS4" s="186">
        <f>AG4+1</f>
        <v>4</v>
      </c>
      <c r="AT4" s="293" t="str">
        <f>IF($I$28&gt;=AS4,CONCATENATE(". rok hodnotenej praxe"),IF($J$28&gt;=AS4,CONCATENATE(". rok-v odôvodnených prípadoch"),CONCATENATE(". rok-nehodnotiť")))</f>
        <v>. rok hodnotenej praxe</v>
      </c>
      <c r="AU4" s="293"/>
      <c r="AV4" s="293"/>
      <c r="AW4" s="293"/>
      <c r="AX4" s="293"/>
      <c r="AY4" s="293"/>
      <c r="AZ4" s="293"/>
      <c r="BA4" s="293"/>
      <c r="BB4" s="293"/>
      <c r="BC4" s="293"/>
      <c r="BD4" s="294"/>
      <c r="BE4" s="186">
        <f>AS4+1</f>
        <v>5</v>
      </c>
      <c r="BF4" s="293" t="str">
        <f>IF($I$28&gt;=BE4,CONCATENATE(". rok hodnotenej praxe"),IF($J$28&gt;=BE4,CONCATENATE(". rok-v odôvodnených prípadoch"),CONCATENATE(". rok-nehodnotiť")))</f>
        <v>. rok hodnotenej praxe</v>
      </c>
      <c r="BG4" s="293"/>
      <c r="BH4" s="293"/>
      <c r="BI4" s="293"/>
      <c r="BJ4" s="293"/>
      <c r="BK4" s="293"/>
      <c r="BL4" s="293"/>
      <c r="BM4" s="293"/>
      <c r="BN4" s="293"/>
      <c r="BO4" s="293"/>
      <c r="BP4" s="294"/>
      <c r="BQ4" s="186">
        <f>BE4+1</f>
        <v>6</v>
      </c>
      <c r="BR4" s="293" t="str">
        <f>IF($I$28&gt;=BQ4,CONCATENATE(". rok hodnotenej praxe"),IF($J$28&gt;=BQ4,CONCATENATE(". rok-v odôvodnených prípadoch"),CONCATENATE(". rok-nehodnotiť")))</f>
        <v>. rok hodnotenej praxe</v>
      </c>
      <c r="BS4" s="293"/>
      <c r="BT4" s="293"/>
      <c r="BU4" s="293"/>
      <c r="BV4" s="293"/>
      <c r="BW4" s="293"/>
      <c r="BX4" s="293"/>
      <c r="BY4" s="293"/>
      <c r="BZ4" s="293"/>
      <c r="CA4" s="293"/>
      <c r="CB4" s="294"/>
      <c r="CC4" s="186">
        <f>BQ4+1</f>
        <v>7</v>
      </c>
      <c r="CD4" s="293" t="str">
        <f>IF($I$28&gt;=CC4,CONCATENATE(". rok hodnotenej praxe"),IF($J$28&gt;=CC4,CONCATENATE(". rok-v odôvodnených prípadoch"),CONCATENATE(". rok-nehodnotiť")))</f>
        <v>. rok hodnotenej praxe</v>
      </c>
      <c r="CE4" s="293"/>
      <c r="CF4" s="293"/>
      <c r="CG4" s="293"/>
      <c r="CH4" s="293"/>
      <c r="CI4" s="293"/>
      <c r="CJ4" s="293"/>
      <c r="CK4" s="293"/>
      <c r="CL4" s="293"/>
      <c r="CM4" s="293"/>
      <c r="CN4" s="294"/>
      <c r="CO4" s="186">
        <f>CC4+1</f>
        <v>8</v>
      </c>
      <c r="CP4" s="293" t="str">
        <f>IF($I$28&gt;=CO4,CONCATENATE(". rok hodnotenej praxe"),IF($J$28&gt;=CO4,CONCATENATE(". rok-v odôvodnených prípadoch"),CONCATENATE(". rok-nehodnotiť")))</f>
        <v>. rok hodnotenej praxe</v>
      </c>
      <c r="CQ4" s="293"/>
      <c r="CR4" s="293"/>
      <c r="CS4" s="293"/>
      <c r="CT4" s="293"/>
      <c r="CU4" s="293"/>
      <c r="CV4" s="293"/>
      <c r="CW4" s="293"/>
      <c r="CX4" s="293"/>
      <c r="CY4" s="293"/>
      <c r="CZ4" s="294"/>
      <c r="DA4" s="186">
        <f>CO4+1</f>
        <v>9</v>
      </c>
      <c r="DB4" s="293" t="str">
        <f>IF($I$28&gt;=DA4,CONCATENATE(". rok hodnotenej praxe"),IF($J$28&gt;=DA4,CONCATENATE(". rok-v odôvodnených prípadoch"),CONCATENATE(". rok-nehodnotiť")))</f>
        <v>. rok-v odôvodnených prípadoch</v>
      </c>
      <c r="DC4" s="293"/>
      <c r="DD4" s="293"/>
      <c r="DE4" s="293"/>
      <c r="DF4" s="293"/>
      <c r="DG4" s="293"/>
      <c r="DH4" s="293"/>
      <c r="DI4" s="293"/>
      <c r="DJ4" s="293"/>
      <c r="DK4" s="293"/>
      <c r="DL4" s="294"/>
      <c r="DM4" s="186">
        <f>DA4+1</f>
        <v>10</v>
      </c>
      <c r="DN4" s="293" t="str">
        <f>IF($I$28&gt;=DM4,CONCATENATE(". rok hodnotenej praxe"),IF($J$28&gt;=DM4,CONCATENATE(". rok-v odôvodnených prípadoch"),CONCATENATE(". rok-nehodnotiť")))</f>
        <v>. rok-v odôvodnených prípadoch</v>
      </c>
      <c r="DO4" s="293"/>
      <c r="DP4" s="293"/>
      <c r="DQ4" s="293"/>
      <c r="DR4" s="293"/>
      <c r="DS4" s="293"/>
      <c r="DT4" s="293"/>
      <c r="DU4" s="293"/>
      <c r="DV4" s="293"/>
      <c r="DW4" s="293"/>
      <c r="DX4" s="294"/>
      <c r="DY4" s="186">
        <f>DM4+1</f>
        <v>11</v>
      </c>
      <c r="DZ4" s="293" t="str">
        <f>IF($I$28&gt;=DY4,CONCATENATE(". rok hodnotenej praxe"),IF($J$28&gt;=DY4,CONCATENATE(". rok-v odôvodnených prípadoch"),CONCATENATE(". rok-nehodnotiť")))</f>
        <v>. rok-v odôvodnených prípadoch</v>
      </c>
      <c r="EA4" s="293"/>
      <c r="EB4" s="293"/>
      <c r="EC4" s="293"/>
      <c r="ED4" s="293"/>
      <c r="EE4" s="293"/>
      <c r="EF4" s="293"/>
      <c r="EG4" s="293"/>
      <c r="EH4" s="293"/>
      <c r="EI4" s="293"/>
      <c r="EJ4" s="294"/>
      <c r="EK4" s="186">
        <f>DY4+1</f>
        <v>12</v>
      </c>
      <c r="EL4" s="293" t="str">
        <f>IF($I$28&gt;=EK4,CONCATENATE(". rok hodnotenej praxe"),IF($J$28&gt;=EK4,CONCATENATE(". rok-v odôvodnených prípadoch"),CONCATENATE(". rok-nehodnotiť")))</f>
        <v>. rok-v odôvodnených prípadoch</v>
      </c>
      <c r="EM4" s="293"/>
      <c r="EN4" s="293"/>
      <c r="EO4" s="293"/>
      <c r="EP4" s="293"/>
      <c r="EQ4" s="293"/>
      <c r="ER4" s="293"/>
      <c r="ES4" s="293"/>
      <c r="ET4" s="293"/>
      <c r="EU4" s="293"/>
      <c r="EV4" s="294"/>
    </row>
    <row r="5" spans="1:152" s="88" customFormat="1" ht="55.9" customHeight="1" x14ac:dyDescent="0.2">
      <c r="A5" s="171"/>
      <c r="B5" s="130" t="s">
        <v>350</v>
      </c>
      <c r="C5" s="297" t="s">
        <v>349</v>
      </c>
      <c r="D5" s="297"/>
      <c r="E5" s="297"/>
      <c r="F5" s="297"/>
      <c r="G5" s="298"/>
      <c r="H5" s="131" t="s">
        <v>303</v>
      </c>
      <c r="I5" s="175">
        <f>E3-10</f>
        <v>43836</v>
      </c>
      <c r="J5" s="176">
        <f>I5-28</f>
        <v>43808</v>
      </c>
      <c r="K5" s="176">
        <f>J5-31</f>
        <v>43777</v>
      </c>
      <c r="L5" s="176">
        <f t="shared" ref="L5" si="0">K5-30</f>
        <v>43747</v>
      </c>
      <c r="M5" s="176">
        <f t="shared" ref="M5" si="1">L5-31</f>
        <v>43716</v>
      </c>
      <c r="N5" s="176">
        <f t="shared" ref="N5" si="2">M5-30</f>
        <v>43686</v>
      </c>
      <c r="O5" s="176">
        <f t="shared" ref="O5" si="3">N5-31</f>
        <v>43655</v>
      </c>
      <c r="P5" s="176">
        <f t="shared" ref="P5" si="4">O5-30</f>
        <v>43625</v>
      </c>
      <c r="Q5" s="176">
        <f t="shared" ref="Q5" si="5">P5-31</f>
        <v>43594</v>
      </c>
      <c r="R5" s="176">
        <f t="shared" ref="R5" si="6">Q5-30</f>
        <v>43564</v>
      </c>
      <c r="S5" s="176">
        <f t="shared" ref="S5" si="7">R5-31</f>
        <v>43533</v>
      </c>
      <c r="T5" s="177">
        <f t="shared" ref="T5" si="8">S5-30</f>
        <v>43503</v>
      </c>
      <c r="U5" s="175">
        <f t="shared" ref="U5" si="9">T5-31</f>
        <v>43472</v>
      </c>
      <c r="V5" s="176">
        <f>U5-28</f>
        <v>43444</v>
      </c>
      <c r="W5" s="176">
        <f t="shared" ref="W5" si="10">V5-31</f>
        <v>43413</v>
      </c>
      <c r="X5" s="176">
        <f t="shared" ref="X5" si="11">W5-30</f>
        <v>43383</v>
      </c>
      <c r="Y5" s="176">
        <f t="shared" ref="Y5" si="12">X5-31</f>
        <v>43352</v>
      </c>
      <c r="Z5" s="176">
        <f t="shared" ref="Z5" si="13">Y5-30</f>
        <v>43322</v>
      </c>
      <c r="AA5" s="176">
        <f t="shared" ref="AA5" si="14">Z5-31</f>
        <v>43291</v>
      </c>
      <c r="AB5" s="176">
        <f t="shared" ref="AB5" si="15">AA5-30</f>
        <v>43261</v>
      </c>
      <c r="AC5" s="176">
        <f t="shared" ref="AC5" si="16">AB5-31</f>
        <v>43230</v>
      </c>
      <c r="AD5" s="176">
        <f t="shared" ref="AD5" si="17">AC5-30</f>
        <v>43200</v>
      </c>
      <c r="AE5" s="176">
        <f t="shared" ref="AE5" si="18">AD5-31</f>
        <v>43169</v>
      </c>
      <c r="AF5" s="177">
        <f t="shared" ref="AF5" si="19">AE5-30</f>
        <v>43139</v>
      </c>
      <c r="AG5" s="175">
        <f t="shared" ref="AG5" si="20">AF5-31</f>
        <v>43108</v>
      </c>
      <c r="AH5" s="176">
        <f>AG5-28</f>
        <v>43080</v>
      </c>
      <c r="AI5" s="176">
        <f t="shared" ref="AI5" si="21">AH5-31</f>
        <v>43049</v>
      </c>
      <c r="AJ5" s="176">
        <f t="shared" ref="AJ5" si="22">AI5-30</f>
        <v>43019</v>
      </c>
      <c r="AK5" s="176">
        <f t="shared" ref="AK5" si="23">AJ5-31</f>
        <v>42988</v>
      </c>
      <c r="AL5" s="176">
        <f t="shared" ref="AL5" si="24">AK5-30</f>
        <v>42958</v>
      </c>
      <c r="AM5" s="176">
        <f t="shared" ref="AM5" si="25">AL5-31</f>
        <v>42927</v>
      </c>
      <c r="AN5" s="176">
        <f t="shared" ref="AN5" si="26">AM5-30</f>
        <v>42897</v>
      </c>
      <c r="AO5" s="176">
        <f t="shared" ref="AO5" si="27">AN5-31</f>
        <v>42866</v>
      </c>
      <c r="AP5" s="176">
        <f t="shared" ref="AP5" si="28">AO5-30</f>
        <v>42836</v>
      </c>
      <c r="AQ5" s="176">
        <f t="shared" ref="AQ5" si="29">AP5-31</f>
        <v>42805</v>
      </c>
      <c r="AR5" s="177">
        <f t="shared" ref="AR5" si="30">AQ5-30</f>
        <v>42775</v>
      </c>
      <c r="AS5" s="175">
        <f t="shared" ref="AS5" si="31">AR5-31</f>
        <v>42744</v>
      </c>
      <c r="AT5" s="176">
        <f>AS5-28</f>
        <v>42716</v>
      </c>
      <c r="AU5" s="176">
        <f t="shared" ref="AU5" si="32">AT5-31</f>
        <v>42685</v>
      </c>
      <c r="AV5" s="176">
        <f t="shared" ref="AV5" si="33">AU5-30</f>
        <v>42655</v>
      </c>
      <c r="AW5" s="176">
        <f t="shared" ref="AW5" si="34">AV5-31</f>
        <v>42624</v>
      </c>
      <c r="AX5" s="176">
        <f t="shared" ref="AX5" si="35">AW5-30</f>
        <v>42594</v>
      </c>
      <c r="AY5" s="176">
        <f t="shared" ref="AY5" si="36">AX5-31</f>
        <v>42563</v>
      </c>
      <c r="AZ5" s="176">
        <f t="shared" ref="AZ5" si="37">AY5-30</f>
        <v>42533</v>
      </c>
      <c r="BA5" s="176">
        <f t="shared" ref="BA5" si="38">AZ5-31</f>
        <v>42502</v>
      </c>
      <c r="BB5" s="176">
        <f t="shared" ref="BB5" si="39">BA5-30</f>
        <v>42472</v>
      </c>
      <c r="BC5" s="176">
        <f t="shared" ref="BC5" si="40">BB5-31</f>
        <v>42441</v>
      </c>
      <c r="BD5" s="177">
        <f t="shared" ref="BD5" si="41">BC5-30</f>
        <v>42411</v>
      </c>
      <c r="BE5" s="175">
        <f t="shared" ref="BE5" si="42">BD5-31</f>
        <v>42380</v>
      </c>
      <c r="BF5" s="176">
        <f>BE5-28</f>
        <v>42352</v>
      </c>
      <c r="BG5" s="176">
        <f t="shared" ref="BG5" si="43">BF5-31</f>
        <v>42321</v>
      </c>
      <c r="BH5" s="176">
        <f t="shared" ref="BH5" si="44">BG5-30</f>
        <v>42291</v>
      </c>
      <c r="BI5" s="176">
        <f t="shared" ref="BI5" si="45">BH5-31</f>
        <v>42260</v>
      </c>
      <c r="BJ5" s="176">
        <f t="shared" ref="BJ5" si="46">BI5-30</f>
        <v>42230</v>
      </c>
      <c r="BK5" s="176">
        <f t="shared" ref="BK5" si="47">BJ5-31</f>
        <v>42199</v>
      </c>
      <c r="BL5" s="176">
        <f t="shared" ref="BL5" si="48">BK5-30</f>
        <v>42169</v>
      </c>
      <c r="BM5" s="176">
        <f t="shared" ref="BM5" si="49">BL5-31</f>
        <v>42138</v>
      </c>
      <c r="BN5" s="176">
        <f t="shared" ref="BN5" si="50">BM5-30</f>
        <v>42108</v>
      </c>
      <c r="BO5" s="176">
        <f t="shared" ref="BO5" si="51">BN5-31</f>
        <v>42077</v>
      </c>
      <c r="BP5" s="177">
        <f t="shared" ref="BP5" si="52">BO5-30</f>
        <v>42047</v>
      </c>
      <c r="BQ5" s="175">
        <f t="shared" ref="BQ5" si="53">BP5-31</f>
        <v>42016</v>
      </c>
      <c r="BR5" s="176">
        <f>BQ5-28</f>
        <v>41988</v>
      </c>
      <c r="BS5" s="176">
        <f t="shared" ref="BS5" si="54">BR5-31</f>
        <v>41957</v>
      </c>
      <c r="BT5" s="176">
        <f t="shared" ref="BT5" si="55">BS5-30</f>
        <v>41927</v>
      </c>
      <c r="BU5" s="176">
        <f t="shared" ref="BU5" si="56">BT5-31</f>
        <v>41896</v>
      </c>
      <c r="BV5" s="176">
        <f t="shared" ref="BV5" si="57">BU5-30</f>
        <v>41866</v>
      </c>
      <c r="BW5" s="176">
        <f t="shared" ref="BW5" si="58">BV5-31</f>
        <v>41835</v>
      </c>
      <c r="BX5" s="176">
        <f t="shared" ref="BX5" si="59">BW5-30</f>
        <v>41805</v>
      </c>
      <c r="BY5" s="176">
        <f t="shared" ref="BY5" si="60">BX5-31</f>
        <v>41774</v>
      </c>
      <c r="BZ5" s="176">
        <f t="shared" ref="BZ5" si="61">BY5-30</f>
        <v>41744</v>
      </c>
      <c r="CA5" s="176">
        <f t="shared" ref="CA5" si="62">BZ5-31</f>
        <v>41713</v>
      </c>
      <c r="CB5" s="177">
        <f t="shared" ref="CB5" si="63">CA5-30</f>
        <v>41683</v>
      </c>
      <c r="CC5" s="175">
        <f t="shared" ref="CC5" si="64">CB5-31</f>
        <v>41652</v>
      </c>
      <c r="CD5" s="176">
        <f>CC5-28</f>
        <v>41624</v>
      </c>
      <c r="CE5" s="176">
        <f t="shared" ref="CE5" si="65">CD5-31</f>
        <v>41593</v>
      </c>
      <c r="CF5" s="176">
        <f t="shared" ref="CF5" si="66">CE5-30</f>
        <v>41563</v>
      </c>
      <c r="CG5" s="176">
        <f t="shared" ref="CG5" si="67">CF5-31</f>
        <v>41532</v>
      </c>
      <c r="CH5" s="176">
        <f t="shared" ref="CH5" si="68">CG5-30</f>
        <v>41502</v>
      </c>
      <c r="CI5" s="176">
        <f t="shared" ref="CI5" si="69">CH5-31</f>
        <v>41471</v>
      </c>
      <c r="CJ5" s="176">
        <f t="shared" ref="CJ5" si="70">CI5-30</f>
        <v>41441</v>
      </c>
      <c r="CK5" s="176">
        <f t="shared" ref="CK5" si="71">CJ5-31</f>
        <v>41410</v>
      </c>
      <c r="CL5" s="176">
        <f t="shared" ref="CL5" si="72">CK5-30</f>
        <v>41380</v>
      </c>
      <c r="CM5" s="176">
        <f t="shared" ref="CM5" si="73">CL5-31</f>
        <v>41349</v>
      </c>
      <c r="CN5" s="177">
        <f t="shared" ref="CN5" si="74">CM5-30</f>
        <v>41319</v>
      </c>
      <c r="CO5" s="175">
        <f t="shared" ref="CO5" si="75">CN5-31</f>
        <v>41288</v>
      </c>
      <c r="CP5" s="176">
        <f>CO5-28</f>
        <v>41260</v>
      </c>
      <c r="CQ5" s="176">
        <f t="shared" ref="CQ5" si="76">CP5-31</f>
        <v>41229</v>
      </c>
      <c r="CR5" s="176">
        <f t="shared" ref="CR5" si="77">CQ5-30</f>
        <v>41199</v>
      </c>
      <c r="CS5" s="176">
        <f t="shared" ref="CS5" si="78">CR5-31</f>
        <v>41168</v>
      </c>
      <c r="CT5" s="176">
        <f t="shared" ref="CT5" si="79">CS5-30</f>
        <v>41138</v>
      </c>
      <c r="CU5" s="176">
        <f t="shared" ref="CU5" si="80">CT5-31</f>
        <v>41107</v>
      </c>
      <c r="CV5" s="176">
        <f t="shared" ref="CV5" si="81">CU5-30</f>
        <v>41077</v>
      </c>
      <c r="CW5" s="176">
        <f t="shared" ref="CW5" si="82">CV5-31</f>
        <v>41046</v>
      </c>
      <c r="CX5" s="176">
        <f t="shared" ref="CX5" si="83">CW5-30</f>
        <v>41016</v>
      </c>
      <c r="CY5" s="176">
        <f t="shared" ref="CY5" si="84">CX5-31</f>
        <v>40985</v>
      </c>
      <c r="CZ5" s="177">
        <f t="shared" ref="CZ5" si="85">CY5-30</f>
        <v>40955</v>
      </c>
      <c r="DA5" s="175">
        <f t="shared" ref="DA5" si="86">CZ5-31</f>
        <v>40924</v>
      </c>
      <c r="DB5" s="176">
        <f>DA5-28</f>
        <v>40896</v>
      </c>
      <c r="DC5" s="176">
        <f t="shared" ref="DC5" si="87">DB5-31</f>
        <v>40865</v>
      </c>
      <c r="DD5" s="176">
        <f t="shared" ref="DD5" si="88">DC5-30</f>
        <v>40835</v>
      </c>
      <c r="DE5" s="176">
        <f t="shared" ref="DE5" si="89">DD5-31</f>
        <v>40804</v>
      </c>
      <c r="DF5" s="176">
        <f t="shared" ref="DF5" si="90">DE5-30</f>
        <v>40774</v>
      </c>
      <c r="DG5" s="176">
        <f t="shared" ref="DG5" si="91">DF5-31</f>
        <v>40743</v>
      </c>
      <c r="DH5" s="176">
        <f t="shared" ref="DH5" si="92">DG5-30</f>
        <v>40713</v>
      </c>
      <c r="DI5" s="176">
        <f t="shared" ref="DI5" si="93">DH5-31</f>
        <v>40682</v>
      </c>
      <c r="DJ5" s="176">
        <f t="shared" ref="DJ5" si="94">DI5-30</f>
        <v>40652</v>
      </c>
      <c r="DK5" s="176">
        <f t="shared" ref="DK5" si="95">DJ5-31</f>
        <v>40621</v>
      </c>
      <c r="DL5" s="177">
        <f t="shared" ref="DL5" si="96">DK5-30</f>
        <v>40591</v>
      </c>
      <c r="DM5" s="175">
        <f t="shared" ref="DM5" si="97">DL5-31</f>
        <v>40560</v>
      </c>
      <c r="DN5" s="176">
        <f>DM5-28</f>
        <v>40532</v>
      </c>
      <c r="DO5" s="176">
        <f t="shared" ref="DO5" si="98">DN5-31</f>
        <v>40501</v>
      </c>
      <c r="DP5" s="176">
        <f t="shared" ref="DP5" si="99">DO5-30</f>
        <v>40471</v>
      </c>
      <c r="DQ5" s="176">
        <f t="shared" ref="DQ5" si="100">DP5-31</f>
        <v>40440</v>
      </c>
      <c r="DR5" s="176">
        <f t="shared" ref="DR5" si="101">DQ5-30</f>
        <v>40410</v>
      </c>
      <c r="DS5" s="176">
        <f t="shared" ref="DS5" si="102">DR5-31</f>
        <v>40379</v>
      </c>
      <c r="DT5" s="176">
        <f t="shared" ref="DT5" si="103">DS5-30</f>
        <v>40349</v>
      </c>
      <c r="DU5" s="176">
        <f t="shared" ref="DU5" si="104">DT5-31</f>
        <v>40318</v>
      </c>
      <c r="DV5" s="176">
        <f t="shared" ref="DV5" si="105">DU5-30</f>
        <v>40288</v>
      </c>
      <c r="DW5" s="176">
        <f t="shared" ref="DW5" si="106">DV5-31</f>
        <v>40257</v>
      </c>
      <c r="DX5" s="177">
        <f t="shared" ref="DX5" si="107">DW5-30</f>
        <v>40227</v>
      </c>
      <c r="DY5" s="175">
        <f t="shared" ref="DY5" si="108">DX5-31</f>
        <v>40196</v>
      </c>
      <c r="DZ5" s="176">
        <f>DY5-28</f>
        <v>40168</v>
      </c>
      <c r="EA5" s="176">
        <f t="shared" ref="EA5" si="109">DZ5-31</f>
        <v>40137</v>
      </c>
      <c r="EB5" s="176">
        <f t="shared" ref="EB5" si="110">EA5-30</f>
        <v>40107</v>
      </c>
      <c r="EC5" s="176">
        <f t="shared" ref="EC5" si="111">EB5-31</f>
        <v>40076</v>
      </c>
      <c r="ED5" s="176">
        <f t="shared" ref="ED5" si="112">EC5-30</f>
        <v>40046</v>
      </c>
      <c r="EE5" s="176">
        <f t="shared" ref="EE5" si="113">ED5-31</f>
        <v>40015</v>
      </c>
      <c r="EF5" s="176">
        <f t="shared" ref="EF5" si="114">EE5-30</f>
        <v>39985</v>
      </c>
      <c r="EG5" s="176">
        <f t="shared" ref="EG5" si="115">EF5-31</f>
        <v>39954</v>
      </c>
      <c r="EH5" s="176">
        <f t="shared" ref="EH5" si="116">EG5-30</f>
        <v>39924</v>
      </c>
      <c r="EI5" s="176">
        <f t="shared" ref="EI5" si="117">EH5-31</f>
        <v>39893</v>
      </c>
      <c r="EJ5" s="177">
        <f t="shared" ref="EJ5" si="118">EI5-30</f>
        <v>39863</v>
      </c>
      <c r="EK5" s="175">
        <f t="shared" ref="EK5" si="119">EJ5-31</f>
        <v>39832</v>
      </c>
      <c r="EL5" s="176">
        <f>EK5-28</f>
        <v>39804</v>
      </c>
      <c r="EM5" s="176">
        <f t="shared" ref="EM5" si="120">EL5-31</f>
        <v>39773</v>
      </c>
      <c r="EN5" s="176">
        <f t="shared" ref="EN5" si="121">EM5-30</f>
        <v>39743</v>
      </c>
      <c r="EO5" s="176">
        <f t="shared" ref="EO5" si="122">EN5-31</f>
        <v>39712</v>
      </c>
      <c r="EP5" s="176">
        <f t="shared" ref="EP5" si="123">EO5-30</f>
        <v>39682</v>
      </c>
      <c r="EQ5" s="176">
        <f t="shared" ref="EQ5" si="124">EP5-31</f>
        <v>39651</v>
      </c>
      <c r="ER5" s="176">
        <f t="shared" ref="ER5" si="125">EQ5-30</f>
        <v>39621</v>
      </c>
      <c r="ES5" s="176">
        <f t="shared" ref="ES5" si="126">ER5-31</f>
        <v>39590</v>
      </c>
      <c r="ET5" s="176">
        <f t="shared" ref="ET5" si="127">ES5-30</f>
        <v>39560</v>
      </c>
      <c r="EU5" s="176">
        <f t="shared" ref="EU5" si="128">ET5-31</f>
        <v>39529</v>
      </c>
      <c r="EV5" s="177">
        <f t="shared" ref="EV5" si="129">EU5-30</f>
        <v>39499</v>
      </c>
    </row>
    <row r="6" spans="1:152" s="88" customFormat="1" ht="15" customHeight="1" x14ac:dyDescent="0.2">
      <c r="A6" s="171"/>
      <c r="B6" s="121" t="s">
        <v>43</v>
      </c>
      <c r="C6" s="295"/>
      <c r="D6" s="295"/>
      <c r="E6" s="295"/>
      <c r="F6" s="295"/>
      <c r="G6" s="296"/>
      <c r="H6" s="90"/>
      <c r="I6" s="92"/>
      <c r="J6" s="90"/>
      <c r="K6" s="90"/>
      <c r="L6" s="90"/>
      <c r="M6" s="90"/>
      <c r="N6" s="90"/>
      <c r="O6" s="90"/>
      <c r="P6" s="90"/>
      <c r="Q6" s="90"/>
      <c r="R6" s="90"/>
      <c r="S6" s="90"/>
      <c r="T6" s="91"/>
      <c r="U6" s="92"/>
      <c r="V6" s="90"/>
      <c r="W6" s="90"/>
      <c r="X6" s="90"/>
      <c r="Y6" s="90"/>
      <c r="Z6" s="90"/>
      <c r="AA6" s="90"/>
      <c r="AB6" s="90"/>
      <c r="AC6" s="90"/>
      <c r="AD6" s="90"/>
      <c r="AE6" s="90"/>
      <c r="AF6" s="91"/>
      <c r="AG6" s="92"/>
      <c r="AH6" s="90"/>
      <c r="AI6" s="90"/>
      <c r="AJ6" s="90"/>
      <c r="AK6" s="90"/>
      <c r="AL6" s="90"/>
      <c r="AM6" s="90"/>
      <c r="AN6" s="90"/>
      <c r="AO6" s="90"/>
      <c r="AP6" s="90"/>
      <c r="AQ6" s="90"/>
      <c r="AR6" s="91"/>
      <c r="AS6" s="92"/>
      <c r="AT6" s="90"/>
      <c r="AU6" s="90"/>
      <c r="AV6" s="90"/>
      <c r="AW6" s="90"/>
      <c r="AX6" s="90"/>
      <c r="AY6" s="90"/>
      <c r="AZ6" s="90"/>
      <c r="BA6" s="90"/>
      <c r="BB6" s="90"/>
      <c r="BC6" s="90"/>
      <c r="BD6" s="91"/>
      <c r="BE6" s="92"/>
      <c r="BF6" s="90"/>
      <c r="BG6" s="90"/>
      <c r="BH6" s="90"/>
      <c r="BI6" s="90"/>
      <c r="BJ6" s="90"/>
      <c r="BK6" s="90"/>
      <c r="BL6" s="90"/>
      <c r="BM6" s="90"/>
      <c r="BN6" s="90"/>
      <c r="BO6" s="90"/>
      <c r="BP6" s="91"/>
      <c r="BQ6" s="92"/>
      <c r="BR6" s="90"/>
      <c r="BS6" s="90"/>
      <c r="BT6" s="90"/>
      <c r="BU6" s="90"/>
      <c r="BV6" s="90"/>
      <c r="BW6" s="90"/>
      <c r="BX6" s="90"/>
      <c r="BY6" s="90"/>
      <c r="BZ6" s="90"/>
      <c r="CA6" s="90"/>
      <c r="CB6" s="91"/>
      <c r="CC6" s="92"/>
      <c r="CD6" s="90"/>
      <c r="CE6" s="90"/>
      <c r="CF6" s="90"/>
      <c r="CG6" s="90"/>
      <c r="CH6" s="90"/>
      <c r="CI6" s="90"/>
      <c r="CJ6" s="90"/>
      <c r="CK6" s="90"/>
      <c r="CL6" s="90"/>
      <c r="CM6" s="90"/>
      <c r="CN6" s="91"/>
      <c r="CO6" s="92"/>
      <c r="CP6" s="90"/>
      <c r="CQ6" s="90"/>
      <c r="CR6" s="90"/>
      <c r="CS6" s="90"/>
      <c r="CT6" s="90"/>
      <c r="CU6" s="90"/>
      <c r="CV6" s="90"/>
      <c r="CW6" s="90"/>
      <c r="CX6" s="90"/>
      <c r="CY6" s="90"/>
      <c r="CZ6" s="91"/>
      <c r="DA6" s="92"/>
      <c r="DB6" s="90"/>
      <c r="DC6" s="90"/>
      <c r="DD6" s="90"/>
      <c r="DE6" s="90"/>
      <c r="DF6" s="90"/>
      <c r="DG6" s="90"/>
      <c r="DH6" s="90"/>
      <c r="DI6" s="90"/>
      <c r="DJ6" s="90"/>
      <c r="DK6" s="90"/>
      <c r="DL6" s="91"/>
      <c r="DM6" s="92"/>
      <c r="DN6" s="90"/>
      <c r="DO6" s="90"/>
      <c r="DP6" s="90"/>
      <c r="DQ6" s="90"/>
      <c r="DR6" s="90"/>
      <c r="DS6" s="90"/>
      <c r="DT6" s="90"/>
      <c r="DU6" s="90"/>
      <c r="DV6" s="90"/>
      <c r="DW6" s="90"/>
      <c r="DX6" s="91"/>
      <c r="DY6" s="92"/>
      <c r="DZ6" s="90"/>
      <c r="EA6" s="90"/>
      <c r="EB6" s="90"/>
      <c r="EC6" s="90"/>
      <c r="ED6" s="90"/>
      <c r="EE6" s="90"/>
      <c r="EF6" s="90"/>
      <c r="EG6" s="90"/>
      <c r="EH6" s="90"/>
      <c r="EI6" s="90"/>
      <c r="EJ6" s="91"/>
      <c r="EK6" s="92"/>
      <c r="EL6" s="90"/>
      <c r="EM6" s="90"/>
      <c r="EN6" s="90"/>
      <c r="EO6" s="90"/>
      <c r="EP6" s="90"/>
      <c r="EQ6" s="90"/>
      <c r="ER6" s="90"/>
      <c r="ES6" s="90"/>
      <c r="ET6" s="90"/>
      <c r="EU6" s="90"/>
      <c r="EV6" s="91"/>
    </row>
    <row r="7" spans="1:152" s="88" customFormat="1" ht="15" customHeight="1" x14ac:dyDescent="0.2">
      <c r="A7" s="171"/>
      <c r="B7" s="121" t="s">
        <v>44</v>
      </c>
      <c r="C7" s="295"/>
      <c r="D7" s="295"/>
      <c r="E7" s="295"/>
      <c r="F7" s="295"/>
      <c r="G7" s="296"/>
      <c r="H7" s="90"/>
      <c r="I7" s="92"/>
      <c r="J7" s="90"/>
      <c r="K7" s="90"/>
      <c r="L7" s="90"/>
      <c r="M7" s="90"/>
      <c r="N7" s="90"/>
      <c r="O7" s="90"/>
      <c r="P7" s="90"/>
      <c r="Q7" s="90"/>
      <c r="R7" s="90"/>
      <c r="S7" s="90"/>
      <c r="T7" s="91"/>
      <c r="U7" s="92"/>
      <c r="V7" s="90"/>
      <c r="W7" s="90"/>
      <c r="X7" s="90"/>
      <c r="Y7" s="90"/>
      <c r="Z7" s="90"/>
      <c r="AA7" s="90"/>
      <c r="AB7" s="90"/>
      <c r="AC7" s="90"/>
      <c r="AD7" s="90"/>
      <c r="AE7" s="90"/>
      <c r="AF7" s="91"/>
      <c r="AG7" s="92"/>
      <c r="AH7" s="90"/>
      <c r="AI7" s="90"/>
      <c r="AJ7" s="90"/>
      <c r="AK7" s="90"/>
      <c r="AL7" s="90"/>
      <c r="AM7" s="90"/>
      <c r="AN7" s="90"/>
      <c r="AO7" s="90"/>
      <c r="AP7" s="90"/>
      <c r="AQ7" s="90"/>
      <c r="AR7" s="91"/>
      <c r="AS7" s="92"/>
      <c r="AT7" s="90"/>
      <c r="AU7" s="90"/>
      <c r="AV7" s="90"/>
      <c r="AW7" s="90"/>
      <c r="AX7" s="90"/>
      <c r="AY7" s="90"/>
      <c r="AZ7" s="90"/>
      <c r="BA7" s="90"/>
      <c r="BB7" s="90"/>
      <c r="BC7" s="90"/>
      <c r="BD7" s="91"/>
      <c r="BE7" s="92"/>
      <c r="BF7" s="90"/>
      <c r="BG7" s="90"/>
      <c r="BH7" s="90"/>
      <c r="BI7" s="90"/>
      <c r="BJ7" s="90"/>
      <c r="BK7" s="90"/>
      <c r="BL7" s="90"/>
      <c r="BM7" s="90"/>
      <c r="BN7" s="90"/>
      <c r="BO7" s="90"/>
      <c r="BP7" s="91"/>
      <c r="BQ7" s="92"/>
      <c r="BR7" s="90"/>
      <c r="BS7" s="90"/>
      <c r="BT7" s="90"/>
      <c r="BU7" s="90"/>
      <c r="BV7" s="90"/>
      <c r="BW7" s="90"/>
      <c r="BX7" s="90"/>
      <c r="BY7" s="90"/>
      <c r="BZ7" s="90"/>
      <c r="CA7" s="90"/>
      <c r="CB7" s="91"/>
      <c r="CC7" s="92"/>
      <c r="CD7" s="90"/>
      <c r="CE7" s="90"/>
      <c r="CF7" s="90"/>
      <c r="CG7" s="90"/>
      <c r="CH7" s="90"/>
      <c r="CI7" s="90"/>
      <c r="CJ7" s="90"/>
      <c r="CK7" s="90"/>
      <c r="CL7" s="90"/>
      <c r="CM7" s="90"/>
      <c r="CN7" s="91"/>
      <c r="CO7" s="92"/>
      <c r="CP7" s="90"/>
      <c r="CQ7" s="90"/>
      <c r="CR7" s="90"/>
      <c r="CS7" s="90"/>
      <c r="CT7" s="90"/>
      <c r="CU7" s="90"/>
      <c r="CV7" s="90"/>
      <c r="CW7" s="90"/>
      <c r="CX7" s="90"/>
      <c r="CY7" s="90"/>
      <c r="CZ7" s="91"/>
      <c r="DA7" s="92"/>
      <c r="DB7" s="90"/>
      <c r="DC7" s="90"/>
      <c r="DD7" s="90"/>
      <c r="DE7" s="90"/>
      <c r="DF7" s="90"/>
      <c r="DG7" s="90"/>
      <c r="DH7" s="90"/>
      <c r="DI7" s="90"/>
      <c r="DJ7" s="90"/>
      <c r="DK7" s="90"/>
      <c r="DL7" s="91"/>
      <c r="DM7" s="92"/>
      <c r="DN7" s="90"/>
      <c r="DO7" s="90"/>
      <c r="DP7" s="90"/>
      <c r="DQ7" s="90"/>
      <c r="DR7" s="90"/>
      <c r="DS7" s="90"/>
      <c r="DT7" s="90"/>
      <c r="DU7" s="90"/>
      <c r="DV7" s="90"/>
      <c r="DW7" s="90"/>
      <c r="DX7" s="91"/>
      <c r="DY7" s="92"/>
      <c r="DZ7" s="90"/>
      <c r="EA7" s="90"/>
      <c r="EB7" s="90"/>
      <c r="EC7" s="90"/>
      <c r="ED7" s="90"/>
      <c r="EE7" s="90"/>
      <c r="EF7" s="90"/>
      <c r="EG7" s="90"/>
      <c r="EH7" s="90"/>
      <c r="EI7" s="90"/>
      <c r="EJ7" s="91"/>
      <c r="EK7" s="92"/>
      <c r="EL7" s="90"/>
      <c r="EM7" s="90"/>
      <c r="EN7" s="90"/>
      <c r="EO7" s="90"/>
      <c r="EP7" s="90"/>
      <c r="EQ7" s="90"/>
      <c r="ER7" s="90"/>
      <c r="ES7" s="90"/>
      <c r="ET7" s="90"/>
      <c r="EU7" s="90"/>
      <c r="EV7" s="91"/>
    </row>
    <row r="8" spans="1:152" s="88" customFormat="1" ht="15" customHeight="1" x14ac:dyDescent="0.2">
      <c r="A8" s="171"/>
      <c r="B8" s="121" t="s">
        <v>45</v>
      </c>
      <c r="C8" s="295"/>
      <c r="D8" s="295"/>
      <c r="E8" s="295"/>
      <c r="F8" s="295"/>
      <c r="G8" s="296"/>
      <c r="H8" s="90"/>
      <c r="I8" s="92"/>
      <c r="J8" s="90"/>
      <c r="K8" s="90"/>
      <c r="L8" s="90"/>
      <c r="M8" s="90"/>
      <c r="N8" s="90"/>
      <c r="O8" s="90"/>
      <c r="P8" s="90"/>
      <c r="Q8" s="90"/>
      <c r="R8" s="90"/>
      <c r="S8" s="90"/>
      <c r="T8" s="91"/>
      <c r="U8" s="92"/>
      <c r="V8" s="90"/>
      <c r="W8" s="90"/>
      <c r="X8" s="90"/>
      <c r="Y8" s="90"/>
      <c r="Z8" s="90"/>
      <c r="AA8" s="90"/>
      <c r="AB8" s="90"/>
      <c r="AC8" s="90"/>
      <c r="AD8" s="90"/>
      <c r="AE8" s="90"/>
      <c r="AF8" s="91"/>
      <c r="AG8" s="92"/>
      <c r="AH8" s="90"/>
      <c r="AI8" s="90"/>
      <c r="AJ8" s="90"/>
      <c r="AK8" s="90"/>
      <c r="AL8" s="90"/>
      <c r="AM8" s="90"/>
      <c r="AN8" s="90"/>
      <c r="AO8" s="90"/>
      <c r="AP8" s="90"/>
      <c r="AQ8" s="90"/>
      <c r="AR8" s="91"/>
      <c r="AS8" s="92"/>
      <c r="AT8" s="90"/>
      <c r="AU8" s="90"/>
      <c r="AV8" s="90"/>
      <c r="AW8" s="90"/>
      <c r="AX8" s="90"/>
      <c r="AY8" s="90"/>
      <c r="AZ8" s="90"/>
      <c r="BA8" s="90"/>
      <c r="BB8" s="90"/>
      <c r="BC8" s="90"/>
      <c r="BD8" s="91"/>
      <c r="BE8" s="92"/>
      <c r="BF8" s="90"/>
      <c r="BG8" s="90"/>
      <c r="BH8" s="90"/>
      <c r="BI8" s="90"/>
      <c r="BJ8" s="90"/>
      <c r="BK8" s="90"/>
      <c r="BL8" s="90"/>
      <c r="BM8" s="90"/>
      <c r="BN8" s="90"/>
      <c r="BO8" s="90"/>
      <c r="BP8" s="91"/>
      <c r="BQ8" s="92"/>
      <c r="BR8" s="90"/>
      <c r="BS8" s="90"/>
      <c r="BT8" s="90"/>
      <c r="BU8" s="90"/>
      <c r="BV8" s="90"/>
      <c r="BW8" s="90"/>
      <c r="BX8" s="90"/>
      <c r="BY8" s="90"/>
      <c r="BZ8" s="90"/>
      <c r="CA8" s="90"/>
      <c r="CB8" s="91"/>
      <c r="CC8" s="92"/>
      <c r="CD8" s="90"/>
      <c r="CE8" s="90"/>
      <c r="CF8" s="90"/>
      <c r="CG8" s="90"/>
      <c r="CH8" s="90"/>
      <c r="CI8" s="90"/>
      <c r="CJ8" s="90"/>
      <c r="CK8" s="90"/>
      <c r="CL8" s="90"/>
      <c r="CM8" s="90"/>
      <c r="CN8" s="91"/>
      <c r="CO8" s="92"/>
      <c r="CP8" s="90"/>
      <c r="CQ8" s="90"/>
      <c r="CR8" s="90"/>
      <c r="CS8" s="90"/>
      <c r="CT8" s="90"/>
      <c r="CU8" s="90"/>
      <c r="CV8" s="90"/>
      <c r="CW8" s="90"/>
      <c r="CX8" s="90"/>
      <c r="CY8" s="90"/>
      <c r="CZ8" s="91"/>
      <c r="DA8" s="92"/>
      <c r="DB8" s="90"/>
      <c r="DC8" s="90"/>
      <c r="DD8" s="90"/>
      <c r="DE8" s="90"/>
      <c r="DF8" s="90"/>
      <c r="DG8" s="90"/>
      <c r="DH8" s="90"/>
      <c r="DI8" s="90"/>
      <c r="DJ8" s="90"/>
      <c r="DK8" s="90"/>
      <c r="DL8" s="91"/>
      <c r="DM8" s="92"/>
      <c r="DN8" s="90"/>
      <c r="DO8" s="90"/>
      <c r="DP8" s="90"/>
      <c r="DQ8" s="90"/>
      <c r="DR8" s="90"/>
      <c r="DS8" s="90"/>
      <c r="DT8" s="90"/>
      <c r="DU8" s="90"/>
      <c r="DV8" s="90"/>
      <c r="DW8" s="90"/>
      <c r="DX8" s="91"/>
      <c r="DY8" s="92"/>
      <c r="DZ8" s="90"/>
      <c r="EA8" s="90"/>
      <c r="EB8" s="90"/>
      <c r="EC8" s="90"/>
      <c r="ED8" s="90"/>
      <c r="EE8" s="90"/>
      <c r="EF8" s="90"/>
      <c r="EG8" s="90"/>
      <c r="EH8" s="90"/>
      <c r="EI8" s="90"/>
      <c r="EJ8" s="91"/>
      <c r="EK8" s="92"/>
      <c r="EL8" s="90"/>
      <c r="EM8" s="90"/>
      <c r="EN8" s="90"/>
      <c r="EO8" s="90"/>
      <c r="EP8" s="90"/>
      <c r="EQ8" s="90"/>
      <c r="ER8" s="90"/>
      <c r="ES8" s="90"/>
      <c r="ET8" s="90"/>
      <c r="EU8" s="90"/>
      <c r="EV8" s="91"/>
    </row>
    <row r="9" spans="1:152" s="88" customFormat="1" ht="15" customHeight="1" x14ac:dyDescent="0.2">
      <c r="A9" s="171"/>
      <c r="B9" s="121" t="s">
        <v>46</v>
      </c>
      <c r="C9" s="295"/>
      <c r="D9" s="295"/>
      <c r="E9" s="295"/>
      <c r="F9" s="295"/>
      <c r="G9" s="296"/>
      <c r="H9" s="90"/>
      <c r="I9" s="92"/>
      <c r="J9" s="90"/>
      <c r="K9" s="90"/>
      <c r="L9" s="90"/>
      <c r="M9" s="90"/>
      <c r="N9" s="90"/>
      <c r="O9" s="90"/>
      <c r="P9" s="90"/>
      <c r="Q9" s="90"/>
      <c r="R9" s="90"/>
      <c r="S9" s="90"/>
      <c r="T9" s="91"/>
      <c r="U9" s="92"/>
      <c r="V9" s="90"/>
      <c r="W9" s="90"/>
      <c r="X9" s="90"/>
      <c r="Y9" s="90"/>
      <c r="Z9" s="90"/>
      <c r="AA9" s="90"/>
      <c r="AB9" s="90"/>
      <c r="AC9" s="90"/>
      <c r="AD9" s="90"/>
      <c r="AE9" s="90"/>
      <c r="AF9" s="91"/>
      <c r="AG9" s="92"/>
      <c r="AH9" s="90"/>
      <c r="AI9" s="90"/>
      <c r="AJ9" s="90"/>
      <c r="AK9" s="90"/>
      <c r="AL9" s="90"/>
      <c r="AM9" s="90"/>
      <c r="AN9" s="90"/>
      <c r="AO9" s="90"/>
      <c r="AP9" s="90"/>
      <c r="AQ9" s="90"/>
      <c r="AR9" s="91"/>
      <c r="AS9" s="92"/>
      <c r="AT9" s="90"/>
      <c r="AU9" s="90"/>
      <c r="AV9" s="90"/>
      <c r="AW9" s="90"/>
      <c r="AX9" s="90"/>
      <c r="AY9" s="90"/>
      <c r="AZ9" s="90"/>
      <c r="BA9" s="90"/>
      <c r="BB9" s="90"/>
      <c r="BC9" s="90"/>
      <c r="BD9" s="91"/>
      <c r="BE9" s="92"/>
      <c r="BF9" s="90"/>
      <c r="BG9" s="90"/>
      <c r="BH9" s="90"/>
      <c r="BI9" s="90"/>
      <c r="BJ9" s="90"/>
      <c r="BK9" s="90"/>
      <c r="BL9" s="90"/>
      <c r="BM9" s="90"/>
      <c r="BN9" s="90"/>
      <c r="BO9" s="90"/>
      <c r="BP9" s="91"/>
      <c r="BQ9" s="92"/>
      <c r="BR9" s="90"/>
      <c r="BS9" s="90"/>
      <c r="BT9" s="90"/>
      <c r="BU9" s="90"/>
      <c r="BV9" s="90"/>
      <c r="BW9" s="90"/>
      <c r="BX9" s="90"/>
      <c r="BY9" s="90"/>
      <c r="BZ9" s="90"/>
      <c r="CA9" s="90"/>
      <c r="CB9" s="91"/>
      <c r="CC9" s="92"/>
      <c r="CD9" s="90"/>
      <c r="CE9" s="90"/>
      <c r="CF9" s="90"/>
      <c r="CG9" s="90"/>
      <c r="CH9" s="90"/>
      <c r="CI9" s="90"/>
      <c r="CJ9" s="90"/>
      <c r="CK9" s="90"/>
      <c r="CL9" s="90"/>
      <c r="CM9" s="90"/>
      <c r="CN9" s="91"/>
      <c r="CO9" s="92"/>
      <c r="CP9" s="90"/>
      <c r="CQ9" s="90"/>
      <c r="CR9" s="90"/>
      <c r="CS9" s="90"/>
      <c r="CT9" s="90"/>
      <c r="CU9" s="90"/>
      <c r="CV9" s="90"/>
      <c r="CW9" s="90"/>
      <c r="CX9" s="90"/>
      <c r="CY9" s="90"/>
      <c r="CZ9" s="91"/>
      <c r="DA9" s="92"/>
      <c r="DB9" s="90"/>
      <c r="DC9" s="90"/>
      <c r="DD9" s="90"/>
      <c r="DE9" s="90"/>
      <c r="DF9" s="90"/>
      <c r="DG9" s="90"/>
      <c r="DH9" s="90"/>
      <c r="DI9" s="90"/>
      <c r="DJ9" s="90"/>
      <c r="DK9" s="90"/>
      <c r="DL9" s="91"/>
      <c r="DM9" s="92"/>
      <c r="DN9" s="90"/>
      <c r="DO9" s="90"/>
      <c r="DP9" s="90"/>
      <c r="DQ9" s="90"/>
      <c r="DR9" s="90"/>
      <c r="DS9" s="90"/>
      <c r="DT9" s="90"/>
      <c r="DU9" s="90"/>
      <c r="DV9" s="90"/>
      <c r="DW9" s="90"/>
      <c r="DX9" s="91"/>
      <c r="DY9" s="92"/>
      <c r="DZ9" s="90"/>
      <c r="EA9" s="90"/>
      <c r="EB9" s="90"/>
      <c r="EC9" s="90"/>
      <c r="ED9" s="90"/>
      <c r="EE9" s="90"/>
      <c r="EF9" s="90"/>
      <c r="EG9" s="90"/>
      <c r="EH9" s="90"/>
      <c r="EI9" s="90"/>
      <c r="EJ9" s="91"/>
      <c r="EK9" s="92"/>
      <c r="EL9" s="90"/>
      <c r="EM9" s="90"/>
      <c r="EN9" s="90"/>
      <c r="EO9" s="90"/>
      <c r="EP9" s="90"/>
      <c r="EQ9" s="90"/>
      <c r="ER9" s="90"/>
      <c r="ES9" s="90"/>
      <c r="ET9" s="90"/>
      <c r="EU9" s="90"/>
      <c r="EV9" s="91"/>
    </row>
    <row r="10" spans="1:152" s="88" customFormat="1" ht="15" customHeight="1" x14ac:dyDescent="0.2">
      <c r="A10" s="171"/>
      <c r="B10" s="121" t="s">
        <v>47</v>
      </c>
      <c r="C10" s="295"/>
      <c r="D10" s="295"/>
      <c r="E10" s="295"/>
      <c r="F10" s="295"/>
      <c r="G10" s="296"/>
      <c r="H10" s="90"/>
      <c r="I10" s="92"/>
      <c r="J10" s="90"/>
      <c r="K10" s="90"/>
      <c r="L10" s="90"/>
      <c r="M10" s="90"/>
      <c r="N10" s="90"/>
      <c r="O10" s="90"/>
      <c r="P10" s="90"/>
      <c r="Q10" s="90"/>
      <c r="R10" s="90"/>
      <c r="S10" s="90"/>
      <c r="T10" s="91"/>
      <c r="U10" s="92"/>
      <c r="V10" s="90"/>
      <c r="W10" s="90"/>
      <c r="X10" s="90"/>
      <c r="Y10" s="90"/>
      <c r="Z10" s="90"/>
      <c r="AA10" s="90"/>
      <c r="AB10" s="90"/>
      <c r="AC10" s="90"/>
      <c r="AD10" s="90"/>
      <c r="AE10" s="90"/>
      <c r="AF10" s="91"/>
      <c r="AG10" s="92"/>
      <c r="AH10" s="90"/>
      <c r="AI10" s="90"/>
      <c r="AJ10" s="90"/>
      <c r="AK10" s="90"/>
      <c r="AL10" s="90"/>
      <c r="AM10" s="90"/>
      <c r="AN10" s="90"/>
      <c r="AO10" s="90"/>
      <c r="AP10" s="90"/>
      <c r="AQ10" s="90"/>
      <c r="AR10" s="91"/>
      <c r="AS10" s="92"/>
      <c r="AT10" s="90"/>
      <c r="AU10" s="90"/>
      <c r="AV10" s="90"/>
      <c r="AW10" s="90"/>
      <c r="AX10" s="90"/>
      <c r="AY10" s="90"/>
      <c r="AZ10" s="90"/>
      <c r="BA10" s="90"/>
      <c r="BB10" s="90"/>
      <c r="BC10" s="90"/>
      <c r="BD10" s="91"/>
      <c r="BE10" s="92"/>
      <c r="BF10" s="90"/>
      <c r="BG10" s="90"/>
      <c r="BH10" s="90"/>
      <c r="BI10" s="90"/>
      <c r="BJ10" s="90"/>
      <c r="BK10" s="90"/>
      <c r="BL10" s="90"/>
      <c r="BM10" s="90"/>
      <c r="BN10" s="90"/>
      <c r="BO10" s="90"/>
      <c r="BP10" s="91"/>
      <c r="BQ10" s="92"/>
      <c r="BR10" s="90"/>
      <c r="BS10" s="90"/>
      <c r="BT10" s="90"/>
      <c r="BU10" s="90"/>
      <c r="BV10" s="90"/>
      <c r="BW10" s="90"/>
      <c r="BX10" s="90"/>
      <c r="BY10" s="90"/>
      <c r="BZ10" s="90"/>
      <c r="CA10" s="90"/>
      <c r="CB10" s="91"/>
      <c r="CC10" s="92"/>
      <c r="CD10" s="90"/>
      <c r="CE10" s="90"/>
      <c r="CF10" s="90"/>
      <c r="CG10" s="90"/>
      <c r="CH10" s="90"/>
      <c r="CI10" s="90"/>
      <c r="CJ10" s="90"/>
      <c r="CK10" s="90"/>
      <c r="CL10" s="90"/>
      <c r="CM10" s="90"/>
      <c r="CN10" s="91"/>
      <c r="CO10" s="92"/>
      <c r="CP10" s="90"/>
      <c r="CQ10" s="90"/>
      <c r="CR10" s="90"/>
      <c r="CS10" s="90"/>
      <c r="CT10" s="90"/>
      <c r="CU10" s="90"/>
      <c r="CV10" s="90"/>
      <c r="CW10" s="90"/>
      <c r="CX10" s="90"/>
      <c r="CY10" s="90"/>
      <c r="CZ10" s="91"/>
      <c r="DA10" s="92"/>
      <c r="DB10" s="90"/>
      <c r="DC10" s="90"/>
      <c r="DD10" s="90"/>
      <c r="DE10" s="90"/>
      <c r="DF10" s="90"/>
      <c r="DG10" s="90"/>
      <c r="DH10" s="90"/>
      <c r="DI10" s="90"/>
      <c r="DJ10" s="90"/>
      <c r="DK10" s="90"/>
      <c r="DL10" s="91"/>
      <c r="DM10" s="92"/>
      <c r="DN10" s="90"/>
      <c r="DO10" s="90"/>
      <c r="DP10" s="90"/>
      <c r="DQ10" s="90"/>
      <c r="DR10" s="90"/>
      <c r="DS10" s="90"/>
      <c r="DT10" s="90"/>
      <c r="DU10" s="90"/>
      <c r="DV10" s="90"/>
      <c r="DW10" s="90"/>
      <c r="DX10" s="91"/>
      <c r="DY10" s="92"/>
      <c r="DZ10" s="90"/>
      <c r="EA10" s="90"/>
      <c r="EB10" s="90"/>
      <c r="EC10" s="90"/>
      <c r="ED10" s="90"/>
      <c r="EE10" s="90"/>
      <c r="EF10" s="90"/>
      <c r="EG10" s="90"/>
      <c r="EH10" s="90"/>
      <c r="EI10" s="90"/>
      <c r="EJ10" s="91"/>
      <c r="EK10" s="92"/>
      <c r="EL10" s="90"/>
      <c r="EM10" s="90"/>
      <c r="EN10" s="90"/>
      <c r="EO10" s="90"/>
      <c r="EP10" s="90"/>
      <c r="EQ10" s="90"/>
      <c r="ER10" s="90"/>
      <c r="ES10" s="90"/>
      <c r="ET10" s="90"/>
      <c r="EU10" s="90"/>
      <c r="EV10" s="91"/>
    </row>
    <row r="11" spans="1:152" s="88" customFormat="1" ht="15" customHeight="1" x14ac:dyDescent="0.2">
      <c r="A11" s="171"/>
      <c r="B11" s="121" t="s">
        <v>48</v>
      </c>
      <c r="C11" s="295"/>
      <c r="D11" s="295"/>
      <c r="E11" s="295"/>
      <c r="F11" s="295"/>
      <c r="G11" s="296"/>
      <c r="H11" s="90"/>
      <c r="I11" s="92"/>
      <c r="J11" s="90"/>
      <c r="K11" s="90"/>
      <c r="L11" s="90"/>
      <c r="M11" s="90"/>
      <c r="N11" s="90"/>
      <c r="O11" s="90"/>
      <c r="P11" s="90"/>
      <c r="Q11" s="90"/>
      <c r="R11" s="90"/>
      <c r="S11" s="90"/>
      <c r="T11" s="91"/>
      <c r="U11" s="92"/>
      <c r="V11" s="90"/>
      <c r="W11" s="90"/>
      <c r="X11" s="90"/>
      <c r="Y11" s="90"/>
      <c r="Z11" s="90"/>
      <c r="AA11" s="90"/>
      <c r="AB11" s="90"/>
      <c r="AC11" s="90"/>
      <c r="AD11" s="90"/>
      <c r="AE11" s="90"/>
      <c r="AF11" s="91"/>
      <c r="AG11" s="92"/>
      <c r="AH11" s="90"/>
      <c r="AI11" s="90"/>
      <c r="AJ11" s="90"/>
      <c r="AK11" s="90"/>
      <c r="AL11" s="90"/>
      <c r="AM11" s="90"/>
      <c r="AN11" s="90"/>
      <c r="AO11" s="90"/>
      <c r="AP11" s="90"/>
      <c r="AQ11" s="90"/>
      <c r="AR11" s="91"/>
      <c r="AS11" s="92"/>
      <c r="AT11" s="90"/>
      <c r="AU11" s="90"/>
      <c r="AV11" s="90"/>
      <c r="AW11" s="90"/>
      <c r="AX11" s="90"/>
      <c r="AY11" s="90"/>
      <c r="AZ11" s="90"/>
      <c r="BA11" s="90"/>
      <c r="BB11" s="90"/>
      <c r="BC11" s="90"/>
      <c r="BD11" s="91"/>
      <c r="BE11" s="92"/>
      <c r="BF11" s="90"/>
      <c r="BG11" s="90"/>
      <c r="BH11" s="90"/>
      <c r="BI11" s="90"/>
      <c r="BJ11" s="90"/>
      <c r="BK11" s="90"/>
      <c r="BL11" s="90"/>
      <c r="BM11" s="90"/>
      <c r="BN11" s="90"/>
      <c r="BO11" s="90"/>
      <c r="BP11" s="91"/>
      <c r="BQ11" s="92"/>
      <c r="BR11" s="90"/>
      <c r="BS11" s="90"/>
      <c r="BT11" s="90"/>
      <c r="BU11" s="90"/>
      <c r="BV11" s="90"/>
      <c r="BW11" s="90"/>
      <c r="BX11" s="90"/>
      <c r="BY11" s="90"/>
      <c r="BZ11" s="90"/>
      <c r="CA11" s="90"/>
      <c r="CB11" s="91"/>
      <c r="CC11" s="92"/>
      <c r="CD11" s="90"/>
      <c r="CE11" s="90"/>
      <c r="CF11" s="90"/>
      <c r="CG11" s="90"/>
      <c r="CH11" s="90"/>
      <c r="CI11" s="90"/>
      <c r="CJ11" s="90"/>
      <c r="CK11" s="90"/>
      <c r="CL11" s="90"/>
      <c r="CM11" s="90"/>
      <c r="CN11" s="91"/>
      <c r="CO11" s="92"/>
      <c r="CP11" s="90"/>
      <c r="CQ11" s="90"/>
      <c r="CR11" s="90"/>
      <c r="CS11" s="90"/>
      <c r="CT11" s="90"/>
      <c r="CU11" s="90"/>
      <c r="CV11" s="90"/>
      <c r="CW11" s="90"/>
      <c r="CX11" s="90"/>
      <c r="CY11" s="90"/>
      <c r="CZ11" s="91"/>
      <c r="DA11" s="92"/>
      <c r="DB11" s="90"/>
      <c r="DC11" s="90"/>
      <c r="DD11" s="90"/>
      <c r="DE11" s="90"/>
      <c r="DF11" s="90"/>
      <c r="DG11" s="90"/>
      <c r="DH11" s="90"/>
      <c r="DI11" s="90"/>
      <c r="DJ11" s="90"/>
      <c r="DK11" s="90"/>
      <c r="DL11" s="91"/>
      <c r="DM11" s="92"/>
      <c r="DN11" s="90"/>
      <c r="DO11" s="90"/>
      <c r="DP11" s="90"/>
      <c r="DQ11" s="90"/>
      <c r="DR11" s="90"/>
      <c r="DS11" s="90"/>
      <c r="DT11" s="90"/>
      <c r="DU11" s="90"/>
      <c r="DV11" s="90"/>
      <c r="DW11" s="90"/>
      <c r="DX11" s="91"/>
      <c r="DY11" s="92"/>
      <c r="DZ11" s="90"/>
      <c r="EA11" s="90"/>
      <c r="EB11" s="90"/>
      <c r="EC11" s="90"/>
      <c r="ED11" s="90"/>
      <c r="EE11" s="90"/>
      <c r="EF11" s="90"/>
      <c r="EG11" s="90"/>
      <c r="EH11" s="90"/>
      <c r="EI11" s="90"/>
      <c r="EJ11" s="91"/>
      <c r="EK11" s="92"/>
      <c r="EL11" s="90"/>
      <c r="EM11" s="90"/>
      <c r="EN11" s="90"/>
      <c r="EO11" s="90"/>
      <c r="EP11" s="90"/>
      <c r="EQ11" s="90"/>
      <c r="ER11" s="90"/>
      <c r="ES11" s="90"/>
      <c r="ET11" s="90"/>
      <c r="EU11" s="90"/>
      <c r="EV11" s="91"/>
    </row>
    <row r="12" spans="1:152" ht="15" customHeight="1" x14ac:dyDescent="0.2">
      <c r="A12" s="190"/>
      <c r="B12" s="121" t="s">
        <v>49</v>
      </c>
      <c r="C12" s="295"/>
      <c r="D12" s="295"/>
      <c r="E12" s="295"/>
      <c r="F12" s="295"/>
      <c r="G12" s="296"/>
      <c r="H12" s="90"/>
      <c r="I12" s="89"/>
      <c r="J12" s="93"/>
      <c r="K12" s="93"/>
      <c r="L12" s="93"/>
      <c r="M12" s="94"/>
      <c r="N12" s="93"/>
      <c r="O12" s="93"/>
      <c r="P12" s="93"/>
      <c r="Q12" s="93"/>
      <c r="R12" s="93"/>
      <c r="S12" s="93"/>
      <c r="T12" s="95"/>
      <c r="U12" s="89"/>
      <c r="V12" s="93"/>
      <c r="W12" s="93"/>
      <c r="X12" s="93"/>
      <c r="Y12" s="94"/>
      <c r="Z12" s="93"/>
      <c r="AA12" s="93"/>
      <c r="AB12" s="93"/>
      <c r="AC12" s="93"/>
      <c r="AD12" s="93"/>
      <c r="AE12" s="93"/>
      <c r="AF12" s="95"/>
      <c r="AG12" s="89"/>
      <c r="AH12" s="93"/>
      <c r="AI12" s="93"/>
      <c r="AJ12" s="93"/>
      <c r="AK12" s="94"/>
      <c r="AL12" s="93"/>
      <c r="AM12" s="93"/>
      <c r="AN12" s="93"/>
      <c r="AO12" s="93"/>
      <c r="AP12" s="93"/>
      <c r="AQ12" s="93"/>
      <c r="AR12" s="95"/>
      <c r="AS12" s="89"/>
      <c r="AT12" s="93"/>
      <c r="AU12" s="93"/>
      <c r="AV12" s="93"/>
      <c r="AW12" s="94"/>
      <c r="AX12" s="93"/>
      <c r="AY12" s="93"/>
      <c r="AZ12" s="93"/>
      <c r="BA12" s="93"/>
      <c r="BB12" s="93"/>
      <c r="BC12" s="93"/>
      <c r="BD12" s="95"/>
      <c r="BE12" s="89"/>
      <c r="BF12" s="93"/>
      <c r="BG12" s="93"/>
      <c r="BH12" s="93"/>
      <c r="BI12" s="94"/>
      <c r="BJ12" s="93"/>
      <c r="BK12" s="93"/>
      <c r="BL12" s="93"/>
      <c r="BM12" s="93"/>
      <c r="BN12" s="93"/>
      <c r="BO12" s="93"/>
      <c r="BP12" s="95"/>
      <c r="BQ12" s="89"/>
      <c r="BR12" s="93"/>
      <c r="BS12" s="93"/>
      <c r="BT12" s="93"/>
      <c r="BU12" s="94"/>
      <c r="BV12" s="93"/>
      <c r="BW12" s="93"/>
      <c r="BX12" s="93"/>
      <c r="BY12" s="93"/>
      <c r="BZ12" s="93"/>
      <c r="CA12" s="93"/>
      <c r="CB12" s="95"/>
      <c r="CC12" s="89"/>
      <c r="CD12" s="93"/>
      <c r="CE12" s="93"/>
      <c r="CF12" s="93"/>
      <c r="CG12" s="94"/>
      <c r="CH12" s="93"/>
      <c r="CI12" s="93"/>
      <c r="CJ12" s="93"/>
      <c r="CK12" s="93"/>
      <c r="CL12" s="93"/>
      <c r="CM12" s="93"/>
      <c r="CN12" s="95"/>
      <c r="CO12" s="89"/>
      <c r="CP12" s="93"/>
      <c r="CQ12" s="93"/>
      <c r="CR12" s="93"/>
      <c r="CS12" s="94"/>
      <c r="CT12" s="93"/>
      <c r="CU12" s="93"/>
      <c r="CV12" s="93"/>
      <c r="CW12" s="93"/>
      <c r="CX12" s="93"/>
      <c r="CY12" s="93"/>
      <c r="CZ12" s="95"/>
      <c r="DA12" s="89"/>
      <c r="DB12" s="93"/>
      <c r="DC12" s="93"/>
      <c r="DD12" s="93"/>
      <c r="DE12" s="94"/>
      <c r="DF12" s="93"/>
      <c r="DG12" s="93"/>
      <c r="DH12" s="93"/>
      <c r="DI12" s="93"/>
      <c r="DJ12" s="93"/>
      <c r="DK12" s="93"/>
      <c r="DL12" s="95"/>
      <c r="DM12" s="89"/>
      <c r="DN12" s="93"/>
      <c r="DO12" s="93"/>
      <c r="DP12" s="93"/>
      <c r="DQ12" s="94"/>
      <c r="DR12" s="93"/>
      <c r="DS12" s="93"/>
      <c r="DT12" s="93"/>
      <c r="DU12" s="93"/>
      <c r="DV12" s="93"/>
      <c r="DW12" s="93"/>
      <c r="DX12" s="95"/>
      <c r="DY12" s="89"/>
      <c r="DZ12" s="93"/>
      <c r="EA12" s="93"/>
      <c r="EB12" s="93"/>
      <c r="EC12" s="94"/>
      <c r="ED12" s="93"/>
      <c r="EE12" s="93"/>
      <c r="EF12" s="93"/>
      <c r="EG12" s="93"/>
      <c r="EH12" s="93"/>
      <c r="EI12" s="93"/>
      <c r="EJ12" s="95"/>
      <c r="EK12" s="89"/>
      <c r="EL12" s="93"/>
      <c r="EM12" s="93"/>
      <c r="EN12" s="93"/>
      <c r="EO12" s="94"/>
      <c r="EP12" s="93"/>
      <c r="EQ12" s="93"/>
      <c r="ER12" s="93"/>
      <c r="ES12" s="93"/>
      <c r="ET12" s="93"/>
      <c r="EU12" s="93"/>
      <c r="EV12" s="95"/>
    </row>
    <row r="13" spans="1:152" ht="15" customHeight="1" x14ac:dyDescent="0.2">
      <c r="A13" s="190"/>
      <c r="B13" s="121" t="s">
        <v>50</v>
      </c>
      <c r="C13" s="295"/>
      <c r="D13" s="295"/>
      <c r="E13" s="295"/>
      <c r="F13" s="295"/>
      <c r="G13" s="296"/>
      <c r="H13" s="90"/>
      <c r="I13" s="89"/>
      <c r="J13" s="93"/>
      <c r="K13" s="93"/>
      <c r="L13" s="93"/>
      <c r="M13" s="93"/>
      <c r="N13" s="93"/>
      <c r="O13" s="93"/>
      <c r="P13" s="93"/>
      <c r="Q13" s="93"/>
      <c r="R13" s="93"/>
      <c r="S13" s="93"/>
      <c r="T13" s="95"/>
      <c r="U13" s="89"/>
      <c r="V13" s="93"/>
      <c r="W13" s="93"/>
      <c r="X13" s="93"/>
      <c r="Y13" s="93"/>
      <c r="Z13" s="93"/>
      <c r="AA13" s="93"/>
      <c r="AB13" s="93"/>
      <c r="AC13" s="93"/>
      <c r="AD13" s="93"/>
      <c r="AE13" s="93"/>
      <c r="AF13" s="95"/>
      <c r="AG13" s="89"/>
      <c r="AH13" s="93"/>
      <c r="AI13" s="93"/>
      <c r="AJ13" s="93"/>
      <c r="AK13" s="93"/>
      <c r="AL13" s="93"/>
      <c r="AM13" s="93"/>
      <c r="AN13" s="93"/>
      <c r="AO13" s="93"/>
      <c r="AP13" s="93"/>
      <c r="AQ13" s="93"/>
      <c r="AR13" s="95"/>
      <c r="AS13" s="89"/>
      <c r="AT13" s="93"/>
      <c r="AU13" s="93"/>
      <c r="AV13" s="93"/>
      <c r="AW13" s="93"/>
      <c r="AX13" s="93"/>
      <c r="AY13" s="93"/>
      <c r="AZ13" s="93"/>
      <c r="BA13" s="93"/>
      <c r="BB13" s="93"/>
      <c r="BC13" s="93"/>
      <c r="BD13" s="95"/>
      <c r="BE13" s="89"/>
      <c r="BF13" s="93"/>
      <c r="BG13" s="93"/>
      <c r="BH13" s="93"/>
      <c r="BI13" s="93"/>
      <c r="BJ13" s="93"/>
      <c r="BK13" s="93"/>
      <c r="BL13" s="93"/>
      <c r="BM13" s="93"/>
      <c r="BN13" s="93"/>
      <c r="BO13" s="93"/>
      <c r="BP13" s="95"/>
      <c r="BQ13" s="89"/>
      <c r="BR13" s="93"/>
      <c r="BS13" s="93"/>
      <c r="BT13" s="93"/>
      <c r="BU13" s="93"/>
      <c r="BV13" s="93"/>
      <c r="BW13" s="93"/>
      <c r="BX13" s="93"/>
      <c r="BY13" s="93"/>
      <c r="BZ13" s="93"/>
      <c r="CA13" s="93"/>
      <c r="CB13" s="95"/>
      <c r="CC13" s="89"/>
      <c r="CD13" s="93"/>
      <c r="CE13" s="93"/>
      <c r="CF13" s="93"/>
      <c r="CG13" s="93"/>
      <c r="CH13" s="93"/>
      <c r="CI13" s="93"/>
      <c r="CJ13" s="93"/>
      <c r="CK13" s="93"/>
      <c r="CL13" s="93"/>
      <c r="CM13" s="93"/>
      <c r="CN13" s="95"/>
      <c r="CO13" s="89"/>
      <c r="CP13" s="93"/>
      <c r="CQ13" s="93"/>
      <c r="CR13" s="93"/>
      <c r="CS13" s="93"/>
      <c r="CT13" s="93"/>
      <c r="CU13" s="93"/>
      <c r="CV13" s="93"/>
      <c r="CW13" s="93"/>
      <c r="CX13" s="93"/>
      <c r="CY13" s="93"/>
      <c r="CZ13" s="95"/>
      <c r="DA13" s="89"/>
      <c r="DB13" s="93"/>
      <c r="DC13" s="93"/>
      <c r="DD13" s="93"/>
      <c r="DE13" s="93"/>
      <c r="DF13" s="93"/>
      <c r="DG13" s="93"/>
      <c r="DH13" s="93"/>
      <c r="DI13" s="93"/>
      <c r="DJ13" s="93"/>
      <c r="DK13" s="93"/>
      <c r="DL13" s="95"/>
      <c r="DM13" s="89"/>
      <c r="DN13" s="93"/>
      <c r="DO13" s="93"/>
      <c r="DP13" s="93"/>
      <c r="DQ13" s="93"/>
      <c r="DR13" s="93"/>
      <c r="DS13" s="93"/>
      <c r="DT13" s="93"/>
      <c r="DU13" s="93"/>
      <c r="DV13" s="93"/>
      <c r="DW13" s="93"/>
      <c r="DX13" s="95"/>
      <c r="DY13" s="89"/>
      <c r="DZ13" s="93"/>
      <c r="EA13" s="93"/>
      <c r="EB13" s="93"/>
      <c r="EC13" s="93"/>
      <c r="ED13" s="93"/>
      <c r="EE13" s="93"/>
      <c r="EF13" s="93"/>
      <c r="EG13" s="93"/>
      <c r="EH13" s="93"/>
      <c r="EI13" s="93"/>
      <c r="EJ13" s="95"/>
      <c r="EK13" s="89"/>
      <c r="EL13" s="93"/>
      <c r="EM13" s="93"/>
      <c r="EN13" s="93"/>
      <c r="EO13" s="93"/>
      <c r="EP13" s="93"/>
      <c r="EQ13" s="93"/>
      <c r="ER13" s="93"/>
      <c r="ES13" s="93"/>
      <c r="ET13" s="93"/>
      <c r="EU13" s="93"/>
      <c r="EV13" s="95"/>
    </row>
    <row r="14" spans="1:152" ht="15" customHeight="1" x14ac:dyDescent="0.2">
      <c r="A14" s="190"/>
      <c r="B14" s="121" t="s">
        <v>51</v>
      </c>
      <c r="C14" s="295"/>
      <c r="D14" s="295"/>
      <c r="E14" s="295"/>
      <c r="F14" s="295"/>
      <c r="G14" s="296"/>
      <c r="H14" s="90"/>
      <c r="I14" s="89"/>
      <c r="J14" s="93"/>
      <c r="K14" s="96"/>
      <c r="L14" s="96"/>
      <c r="M14" s="96"/>
      <c r="N14" s="96"/>
      <c r="O14" s="96"/>
      <c r="P14" s="96"/>
      <c r="Q14" s="96"/>
      <c r="R14" s="96"/>
      <c r="S14" s="96"/>
      <c r="T14" s="95"/>
      <c r="U14" s="89"/>
      <c r="V14" s="93"/>
      <c r="W14" s="96"/>
      <c r="X14" s="96"/>
      <c r="Y14" s="96"/>
      <c r="Z14" s="96"/>
      <c r="AA14" s="96"/>
      <c r="AB14" s="96"/>
      <c r="AC14" s="96"/>
      <c r="AD14" s="96"/>
      <c r="AE14" s="96"/>
      <c r="AF14" s="95"/>
      <c r="AG14" s="89"/>
      <c r="AH14" s="93"/>
      <c r="AI14" s="96"/>
      <c r="AJ14" s="96"/>
      <c r="AK14" s="96"/>
      <c r="AL14" s="96"/>
      <c r="AM14" s="96"/>
      <c r="AN14" s="96"/>
      <c r="AO14" s="96"/>
      <c r="AP14" s="96"/>
      <c r="AQ14" s="96"/>
      <c r="AR14" s="95"/>
      <c r="AS14" s="89"/>
      <c r="AT14" s="93"/>
      <c r="AU14" s="96"/>
      <c r="AV14" s="96"/>
      <c r="AW14" s="96"/>
      <c r="AX14" s="96"/>
      <c r="AY14" s="96"/>
      <c r="AZ14" s="96"/>
      <c r="BA14" s="96"/>
      <c r="BB14" s="96"/>
      <c r="BC14" s="96"/>
      <c r="BD14" s="95"/>
      <c r="BE14" s="89"/>
      <c r="BF14" s="93"/>
      <c r="BG14" s="96"/>
      <c r="BH14" s="96"/>
      <c r="BI14" s="96"/>
      <c r="BJ14" s="96"/>
      <c r="BK14" s="96"/>
      <c r="BL14" s="96"/>
      <c r="BM14" s="96"/>
      <c r="BN14" s="96"/>
      <c r="BO14" s="96"/>
      <c r="BP14" s="95"/>
      <c r="BQ14" s="89"/>
      <c r="BR14" s="93"/>
      <c r="BS14" s="96"/>
      <c r="BT14" s="96"/>
      <c r="BU14" s="96"/>
      <c r="BV14" s="96"/>
      <c r="BW14" s="96"/>
      <c r="BX14" s="96"/>
      <c r="BY14" s="96"/>
      <c r="BZ14" s="96"/>
      <c r="CA14" s="96"/>
      <c r="CB14" s="95"/>
      <c r="CC14" s="89"/>
      <c r="CD14" s="93"/>
      <c r="CE14" s="96"/>
      <c r="CF14" s="96"/>
      <c r="CG14" s="96"/>
      <c r="CH14" s="96"/>
      <c r="CI14" s="96"/>
      <c r="CJ14" s="96"/>
      <c r="CK14" s="96"/>
      <c r="CL14" s="96"/>
      <c r="CM14" s="96"/>
      <c r="CN14" s="95"/>
      <c r="CO14" s="89"/>
      <c r="CP14" s="93"/>
      <c r="CQ14" s="96"/>
      <c r="CR14" s="96"/>
      <c r="CS14" s="96"/>
      <c r="CT14" s="96"/>
      <c r="CU14" s="96"/>
      <c r="CV14" s="96"/>
      <c r="CW14" s="96"/>
      <c r="CX14" s="96"/>
      <c r="CY14" s="96"/>
      <c r="CZ14" s="95"/>
      <c r="DA14" s="89"/>
      <c r="DB14" s="93"/>
      <c r="DC14" s="96"/>
      <c r="DD14" s="96"/>
      <c r="DE14" s="96"/>
      <c r="DF14" s="96"/>
      <c r="DG14" s="96"/>
      <c r="DH14" s="96"/>
      <c r="DI14" s="96"/>
      <c r="DJ14" s="96"/>
      <c r="DK14" s="96"/>
      <c r="DL14" s="95"/>
      <c r="DM14" s="89"/>
      <c r="DN14" s="93"/>
      <c r="DO14" s="96"/>
      <c r="DP14" s="96"/>
      <c r="DQ14" s="96"/>
      <c r="DR14" s="96"/>
      <c r="DS14" s="96"/>
      <c r="DT14" s="96"/>
      <c r="DU14" s="96"/>
      <c r="DV14" s="96"/>
      <c r="DW14" s="96"/>
      <c r="DX14" s="95"/>
      <c r="DY14" s="89"/>
      <c r="DZ14" s="93"/>
      <c r="EA14" s="96"/>
      <c r="EB14" s="96"/>
      <c r="EC14" s="96"/>
      <c r="ED14" s="96"/>
      <c r="EE14" s="96"/>
      <c r="EF14" s="96"/>
      <c r="EG14" s="96"/>
      <c r="EH14" s="96"/>
      <c r="EI14" s="96"/>
      <c r="EJ14" s="95"/>
      <c r="EK14" s="89"/>
      <c r="EL14" s="93"/>
      <c r="EM14" s="96"/>
      <c r="EN14" s="96"/>
      <c r="EO14" s="96"/>
      <c r="EP14" s="96"/>
      <c r="EQ14" s="96"/>
      <c r="ER14" s="96"/>
      <c r="ES14" s="96"/>
      <c r="ET14" s="96"/>
      <c r="EU14" s="96"/>
      <c r="EV14" s="95"/>
    </row>
    <row r="15" spans="1:152" ht="15" customHeight="1" x14ac:dyDescent="0.2">
      <c r="A15" s="190"/>
      <c r="B15" s="121">
        <v>10</v>
      </c>
      <c r="C15" s="295"/>
      <c r="D15" s="295"/>
      <c r="E15" s="295"/>
      <c r="F15" s="295"/>
      <c r="G15" s="296"/>
      <c r="H15" s="90"/>
      <c r="I15" s="89"/>
      <c r="J15" s="93"/>
      <c r="K15" s="93"/>
      <c r="L15" s="93"/>
      <c r="M15" s="94"/>
      <c r="N15" s="93"/>
      <c r="O15" s="93"/>
      <c r="P15" s="93"/>
      <c r="Q15" s="93"/>
      <c r="R15" s="93"/>
      <c r="S15" s="93"/>
      <c r="T15" s="95"/>
      <c r="U15" s="89"/>
      <c r="V15" s="93"/>
      <c r="W15" s="93"/>
      <c r="X15" s="93"/>
      <c r="Y15" s="94"/>
      <c r="Z15" s="93"/>
      <c r="AA15" s="93"/>
      <c r="AB15" s="93"/>
      <c r="AC15" s="93"/>
      <c r="AD15" s="93"/>
      <c r="AE15" s="93"/>
      <c r="AF15" s="95"/>
      <c r="AG15" s="89"/>
      <c r="AH15" s="93"/>
      <c r="AI15" s="93"/>
      <c r="AJ15" s="93"/>
      <c r="AK15" s="94"/>
      <c r="AL15" s="93"/>
      <c r="AM15" s="93"/>
      <c r="AN15" s="93"/>
      <c r="AO15" s="93"/>
      <c r="AP15" s="93"/>
      <c r="AQ15" s="93"/>
      <c r="AR15" s="95"/>
      <c r="AS15" s="89"/>
      <c r="AT15" s="93"/>
      <c r="AU15" s="93"/>
      <c r="AV15" s="93"/>
      <c r="AW15" s="94"/>
      <c r="AX15" s="93"/>
      <c r="AY15" s="93"/>
      <c r="AZ15" s="93"/>
      <c r="BA15" s="93"/>
      <c r="BB15" s="93"/>
      <c r="BC15" s="93"/>
      <c r="BD15" s="95"/>
      <c r="BE15" s="89"/>
      <c r="BF15" s="93"/>
      <c r="BG15" s="93"/>
      <c r="BH15" s="93"/>
      <c r="BI15" s="94"/>
      <c r="BJ15" s="93"/>
      <c r="BK15" s="93"/>
      <c r="BL15" s="93"/>
      <c r="BM15" s="93"/>
      <c r="BN15" s="93"/>
      <c r="BO15" s="93"/>
      <c r="BP15" s="95"/>
      <c r="BQ15" s="89"/>
      <c r="BR15" s="93"/>
      <c r="BS15" s="93"/>
      <c r="BT15" s="93"/>
      <c r="BU15" s="94"/>
      <c r="BV15" s="93"/>
      <c r="BW15" s="93"/>
      <c r="BX15" s="93"/>
      <c r="BY15" s="93"/>
      <c r="BZ15" s="93"/>
      <c r="CA15" s="93"/>
      <c r="CB15" s="95"/>
      <c r="CC15" s="89"/>
      <c r="CD15" s="93"/>
      <c r="CE15" s="93"/>
      <c r="CF15" s="93"/>
      <c r="CG15" s="94"/>
      <c r="CH15" s="93"/>
      <c r="CI15" s="93"/>
      <c r="CJ15" s="93"/>
      <c r="CK15" s="93"/>
      <c r="CL15" s="93"/>
      <c r="CM15" s="93"/>
      <c r="CN15" s="95"/>
      <c r="CO15" s="89"/>
      <c r="CP15" s="93"/>
      <c r="CQ15" s="93"/>
      <c r="CR15" s="93"/>
      <c r="CS15" s="94"/>
      <c r="CT15" s="93"/>
      <c r="CU15" s="93"/>
      <c r="CV15" s="93"/>
      <c r="CW15" s="93"/>
      <c r="CX15" s="93"/>
      <c r="CY15" s="93"/>
      <c r="CZ15" s="95"/>
      <c r="DA15" s="89"/>
      <c r="DB15" s="93"/>
      <c r="DC15" s="93"/>
      <c r="DD15" s="93"/>
      <c r="DE15" s="94"/>
      <c r="DF15" s="93"/>
      <c r="DG15" s="93"/>
      <c r="DH15" s="93"/>
      <c r="DI15" s="93"/>
      <c r="DJ15" s="93"/>
      <c r="DK15" s="93"/>
      <c r="DL15" s="95"/>
      <c r="DM15" s="89"/>
      <c r="DN15" s="93"/>
      <c r="DO15" s="93"/>
      <c r="DP15" s="93"/>
      <c r="DQ15" s="94"/>
      <c r="DR15" s="93"/>
      <c r="DS15" s="93"/>
      <c r="DT15" s="93"/>
      <c r="DU15" s="93"/>
      <c r="DV15" s="93"/>
      <c r="DW15" s="93"/>
      <c r="DX15" s="95"/>
      <c r="DY15" s="89"/>
      <c r="DZ15" s="93"/>
      <c r="EA15" s="93"/>
      <c r="EB15" s="93"/>
      <c r="EC15" s="94"/>
      <c r="ED15" s="93"/>
      <c r="EE15" s="93"/>
      <c r="EF15" s="93"/>
      <c r="EG15" s="93"/>
      <c r="EH15" s="93"/>
      <c r="EI15" s="93"/>
      <c r="EJ15" s="95"/>
      <c r="EK15" s="89"/>
      <c r="EL15" s="93"/>
      <c r="EM15" s="93"/>
      <c r="EN15" s="93"/>
      <c r="EO15" s="94"/>
      <c r="EP15" s="93"/>
      <c r="EQ15" s="93"/>
      <c r="ER15" s="93"/>
      <c r="ES15" s="93"/>
      <c r="ET15" s="93"/>
      <c r="EU15" s="93"/>
      <c r="EV15" s="95"/>
    </row>
    <row r="16" spans="1:152" ht="15" customHeight="1" x14ac:dyDescent="0.2">
      <c r="A16" s="190"/>
      <c r="B16" s="121">
        <v>11</v>
      </c>
      <c r="C16" s="295"/>
      <c r="D16" s="295"/>
      <c r="E16" s="295"/>
      <c r="F16" s="295"/>
      <c r="G16" s="296"/>
      <c r="H16" s="90"/>
      <c r="I16" s="89"/>
      <c r="J16" s="93"/>
      <c r="K16" s="93"/>
      <c r="L16" s="93"/>
      <c r="M16" s="93"/>
      <c r="N16" s="93"/>
      <c r="O16" s="93"/>
      <c r="P16" s="93"/>
      <c r="Q16" s="93"/>
      <c r="R16" s="93"/>
      <c r="S16" s="93"/>
      <c r="T16" s="95"/>
      <c r="U16" s="89"/>
      <c r="V16" s="93"/>
      <c r="W16" s="93"/>
      <c r="X16" s="93"/>
      <c r="Y16" s="93"/>
      <c r="Z16" s="93"/>
      <c r="AA16" s="93"/>
      <c r="AB16" s="93"/>
      <c r="AC16" s="93"/>
      <c r="AD16" s="93"/>
      <c r="AE16" s="93"/>
      <c r="AF16" s="95"/>
      <c r="AG16" s="89"/>
      <c r="AH16" s="93"/>
      <c r="AI16" s="93"/>
      <c r="AJ16" s="93"/>
      <c r="AK16" s="93"/>
      <c r="AL16" s="93"/>
      <c r="AM16" s="93"/>
      <c r="AN16" s="93"/>
      <c r="AO16" s="93"/>
      <c r="AP16" s="93"/>
      <c r="AQ16" s="93"/>
      <c r="AR16" s="95"/>
      <c r="AS16" s="89"/>
      <c r="AT16" s="93"/>
      <c r="AU16" s="93"/>
      <c r="AV16" s="93"/>
      <c r="AW16" s="93"/>
      <c r="AX16" s="93"/>
      <c r="AY16" s="93"/>
      <c r="AZ16" s="93"/>
      <c r="BA16" s="93"/>
      <c r="BB16" s="93"/>
      <c r="BC16" s="93"/>
      <c r="BD16" s="95"/>
      <c r="BE16" s="89"/>
      <c r="BF16" s="93"/>
      <c r="BG16" s="93"/>
      <c r="BH16" s="93"/>
      <c r="BI16" s="93"/>
      <c r="BJ16" s="93"/>
      <c r="BK16" s="93"/>
      <c r="BL16" s="93"/>
      <c r="BM16" s="93"/>
      <c r="BN16" s="93"/>
      <c r="BO16" s="93"/>
      <c r="BP16" s="95"/>
      <c r="BQ16" s="89"/>
      <c r="BR16" s="93"/>
      <c r="BS16" s="93"/>
      <c r="BT16" s="93"/>
      <c r="BU16" s="93"/>
      <c r="BV16" s="93"/>
      <c r="BW16" s="93"/>
      <c r="BX16" s="93"/>
      <c r="BY16" s="93"/>
      <c r="BZ16" s="93"/>
      <c r="CA16" s="93"/>
      <c r="CB16" s="95"/>
      <c r="CC16" s="89"/>
      <c r="CD16" s="93"/>
      <c r="CE16" s="93"/>
      <c r="CF16" s="93"/>
      <c r="CG16" s="93"/>
      <c r="CH16" s="93"/>
      <c r="CI16" s="93"/>
      <c r="CJ16" s="93"/>
      <c r="CK16" s="93"/>
      <c r="CL16" s="93"/>
      <c r="CM16" s="93"/>
      <c r="CN16" s="95"/>
      <c r="CO16" s="89"/>
      <c r="CP16" s="93"/>
      <c r="CQ16" s="93"/>
      <c r="CR16" s="93"/>
      <c r="CS16" s="93"/>
      <c r="CT16" s="93"/>
      <c r="CU16" s="93"/>
      <c r="CV16" s="93"/>
      <c r="CW16" s="93"/>
      <c r="CX16" s="93"/>
      <c r="CY16" s="93"/>
      <c r="CZ16" s="95"/>
      <c r="DA16" s="89"/>
      <c r="DB16" s="93"/>
      <c r="DC16" s="93"/>
      <c r="DD16" s="93"/>
      <c r="DE16" s="93"/>
      <c r="DF16" s="93"/>
      <c r="DG16" s="93"/>
      <c r="DH16" s="93"/>
      <c r="DI16" s="93"/>
      <c r="DJ16" s="93"/>
      <c r="DK16" s="93"/>
      <c r="DL16" s="95"/>
      <c r="DM16" s="89"/>
      <c r="DN16" s="93"/>
      <c r="DO16" s="93"/>
      <c r="DP16" s="93"/>
      <c r="DQ16" s="93"/>
      <c r="DR16" s="93"/>
      <c r="DS16" s="93"/>
      <c r="DT16" s="93"/>
      <c r="DU16" s="93"/>
      <c r="DV16" s="93"/>
      <c r="DW16" s="93"/>
      <c r="DX16" s="95"/>
      <c r="DY16" s="89"/>
      <c r="DZ16" s="93"/>
      <c r="EA16" s="93"/>
      <c r="EB16" s="93"/>
      <c r="EC16" s="93"/>
      <c r="ED16" s="93"/>
      <c r="EE16" s="93"/>
      <c r="EF16" s="93"/>
      <c r="EG16" s="93"/>
      <c r="EH16" s="93"/>
      <c r="EI16" s="93"/>
      <c r="EJ16" s="95"/>
      <c r="EK16" s="89"/>
      <c r="EL16" s="93"/>
      <c r="EM16" s="93"/>
      <c r="EN16" s="93"/>
      <c r="EO16" s="93"/>
      <c r="EP16" s="93"/>
      <c r="EQ16" s="93"/>
      <c r="ER16" s="93"/>
      <c r="ES16" s="93"/>
      <c r="ET16" s="93"/>
      <c r="EU16" s="93"/>
      <c r="EV16" s="95"/>
    </row>
    <row r="17" spans="1:153" ht="15" customHeight="1" x14ac:dyDescent="0.2">
      <c r="A17" s="190"/>
      <c r="B17" s="121">
        <v>12</v>
      </c>
      <c r="C17" s="295"/>
      <c r="D17" s="295"/>
      <c r="E17" s="295"/>
      <c r="F17" s="295"/>
      <c r="G17" s="296"/>
      <c r="H17" s="90"/>
      <c r="I17" s="187"/>
      <c r="J17" s="188"/>
      <c r="K17" s="188"/>
      <c r="L17" s="188"/>
      <c r="M17" s="188"/>
      <c r="N17" s="188"/>
      <c r="O17" s="188"/>
      <c r="P17" s="188"/>
      <c r="Q17" s="188"/>
      <c r="R17" s="188"/>
      <c r="S17" s="188"/>
      <c r="T17" s="189"/>
      <c r="U17" s="187"/>
      <c r="V17" s="188"/>
      <c r="W17" s="188"/>
      <c r="X17" s="188"/>
      <c r="Y17" s="188"/>
      <c r="Z17" s="188"/>
      <c r="AA17" s="188"/>
      <c r="AB17" s="188"/>
      <c r="AC17" s="188"/>
      <c r="AD17" s="188"/>
      <c r="AE17" s="188"/>
      <c r="AF17" s="189"/>
      <c r="AG17" s="187"/>
      <c r="AH17" s="188"/>
      <c r="AI17" s="188"/>
      <c r="AJ17" s="188"/>
      <c r="AK17" s="188"/>
      <c r="AL17" s="188"/>
      <c r="AM17" s="188"/>
      <c r="AN17" s="188"/>
      <c r="AO17" s="188"/>
      <c r="AP17" s="188"/>
      <c r="AQ17" s="188"/>
      <c r="AR17" s="189"/>
      <c r="AS17" s="187"/>
      <c r="AT17" s="188"/>
      <c r="AU17" s="188"/>
      <c r="AV17" s="188"/>
      <c r="AW17" s="188"/>
      <c r="AX17" s="188"/>
      <c r="AY17" s="188"/>
      <c r="AZ17" s="188"/>
      <c r="BA17" s="188"/>
      <c r="BB17" s="188"/>
      <c r="BC17" s="188"/>
      <c r="BD17" s="189"/>
      <c r="BE17" s="187"/>
      <c r="BF17" s="188"/>
      <c r="BG17" s="188"/>
      <c r="BH17" s="188"/>
      <c r="BI17" s="188"/>
      <c r="BJ17" s="188"/>
      <c r="BK17" s="188"/>
      <c r="BL17" s="188"/>
      <c r="BM17" s="188"/>
      <c r="BN17" s="188"/>
      <c r="BO17" s="188"/>
      <c r="BP17" s="189"/>
      <c r="BQ17" s="187"/>
      <c r="BR17" s="188"/>
      <c r="BS17" s="188"/>
      <c r="BT17" s="188"/>
      <c r="BU17" s="188"/>
      <c r="BV17" s="188"/>
      <c r="BW17" s="188"/>
      <c r="BX17" s="188"/>
      <c r="BY17" s="188"/>
      <c r="BZ17" s="188"/>
      <c r="CA17" s="188"/>
      <c r="CB17" s="189"/>
      <c r="CC17" s="187"/>
      <c r="CD17" s="188"/>
      <c r="CE17" s="188"/>
      <c r="CF17" s="188"/>
      <c r="CG17" s="188"/>
      <c r="CH17" s="188"/>
      <c r="CI17" s="188"/>
      <c r="CJ17" s="188"/>
      <c r="CK17" s="188"/>
      <c r="CL17" s="188"/>
      <c r="CM17" s="188"/>
      <c r="CN17" s="189"/>
      <c r="CO17" s="187"/>
      <c r="CP17" s="188"/>
      <c r="CQ17" s="188"/>
      <c r="CR17" s="188"/>
      <c r="CS17" s="188"/>
      <c r="CT17" s="188"/>
      <c r="CU17" s="188"/>
      <c r="CV17" s="188"/>
      <c r="CW17" s="188"/>
      <c r="CX17" s="188"/>
      <c r="CY17" s="188"/>
      <c r="CZ17" s="189"/>
      <c r="DA17" s="187"/>
      <c r="DB17" s="188"/>
      <c r="DC17" s="188"/>
      <c r="DD17" s="188"/>
      <c r="DE17" s="188"/>
      <c r="DF17" s="188"/>
      <c r="DG17" s="188"/>
      <c r="DH17" s="188"/>
      <c r="DI17" s="188"/>
      <c r="DJ17" s="188"/>
      <c r="DK17" s="188"/>
      <c r="DL17" s="189"/>
      <c r="DM17" s="187"/>
      <c r="DN17" s="188"/>
      <c r="DO17" s="188"/>
      <c r="DP17" s="188"/>
      <c r="DQ17" s="188"/>
      <c r="DR17" s="188"/>
      <c r="DS17" s="188"/>
      <c r="DT17" s="188"/>
      <c r="DU17" s="188"/>
      <c r="DV17" s="188"/>
      <c r="DW17" s="188"/>
      <c r="DX17" s="189"/>
      <c r="DY17" s="187"/>
      <c r="DZ17" s="188"/>
      <c r="EA17" s="188"/>
      <c r="EB17" s="188"/>
      <c r="EC17" s="188"/>
      <c r="ED17" s="188"/>
      <c r="EE17" s="188"/>
      <c r="EF17" s="188"/>
      <c r="EG17" s="188"/>
      <c r="EH17" s="188"/>
      <c r="EI17" s="188"/>
      <c r="EJ17" s="189"/>
      <c r="EK17" s="187"/>
      <c r="EL17" s="188"/>
      <c r="EM17" s="188"/>
      <c r="EN17" s="188"/>
      <c r="EO17" s="188"/>
      <c r="EP17" s="188"/>
      <c r="EQ17" s="188"/>
      <c r="ER17" s="188"/>
      <c r="ES17" s="188"/>
      <c r="ET17" s="188"/>
      <c r="EU17" s="188"/>
      <c r="EV17" s="189"/>
    </row>
    <row r="18" spans="1:153" ht="15" customHeight="1" x14ac:dyDescent="0.25">
      <c r="A18" s="168"/>
      <c r="B18" s="97"/>
      <c r="C18" s="98"/>
      <c r="D18" s="98"/>
      <c r="E18" s="98"/>
      <c r="F18" s="99" t="s">
        <v>305</v>
      </c>
      <c r="G18" s="132" t="s">
        <v>346</v>
      </c>
      <c r="H18" s="126">
        <f>E28</f>
        <v>0</v>
      </c>
      <c r="I18" s="101">
        <f>IF(OR(IF(COUNTIFS(I6:I17,"a")&gt;0,1,0),(IF(COUNTIFS(I6:I17,"b")&gt;0,1,0)),(IF(COUNTIFS(I6:I17,"c")&gt;0,1,0)))=TRUE,1,0)</f>
        <v>0</v>
      </c>
      <c r="J18" s="100">
        <f t="shared" ref="J18:BU18" si="130">IF(OR(IF(COUNTIFS(J6:J17,"a")&gt;0,1,0),(IF(COUNTIFS(J6:J17,"b")&gt;0,1,0)),(IF(COUNTIFS(J6:J17,"c")&gt;0,1,0)))=TRUE,1,0)</f>
        <v>0</v>
      </c>
      <c r="K18" s="100">
        <f t="shared" si="130"/>
        <v>0</v>
      </c>
      <c r="L18" s="100">
        <f t="shared" si="130"/>
        <v>0</v>
      </c>
      <c r="M18" s="100">
        <f t="shared" si="130"/>
        <v>0</v>
      </c>
      <c r="N18" s="100">
        <f t="shared" si="130"/>
        <v>0</v>
      </c>
      <c r="O18" s="100">
        <f t="shared" si="130"/>
        <v>0</v>
      </c>
      <c r="P18" s="100">
        <f t="shared" si="130"/>
        <v>0</v>
      </c>
      <c r="Q18" s="100">
        <f t="shared" si="130"/>
        <v>0</v>
      </c>
      <c r="R18" s="100">
        <f t="shared" si="130"/>
        <v>0</v>
      </c>
      <c r="S18" s="100">
        <f t="shared" si="130"/>
        <v>0</v>
      </c>
      <c r="T18" s="178">
        <f t="shared" si="130"/>
        <v>0</v>
      </c>
      <c r="U18" s="101">
        <f t="shared" si="130"/>
        <v>0</v>
      </c>
      <c r="V18" s="100">
        <f t="shared" si="130"/>
        <v>0</v>
      </c>
      <c r="W18" s="100">
        <f t="shared" si="130"/>
        <v>0</v>
      </c>
      <c r="X18" s="100">
        <f t="shared" si="130"/>
        <v>0</v>
      </c>
      <c r="Y18" s="100">
        <f t="shared" si="130"/>
        <v>0</v>
      </c>
      <c r="Z18" s="100">
        <f t="shared" si="130"/>
        <v>0</v>
      </c>
      <c r="AA18" s="100">
        <f t="shared" si="130"/>
        <v>0</v>
      </c>
      <c r="AB18" s="100">
        <f t="shared" si="130"/>
        <v>0</v>
      </c>
      <c r="AC18" s="100">
        <f t="shared" si="130"/>
        <v>0</v>
      </c>
      <c r="AD18" s="100">
        <f t="shared" si="130"/>
        <v>0</v>
      </c>
      <c r="AE18" s="100">
        <f t="shared" si="130"/>
        <v>0</v>
      </c>
      <c r="AF18" s="178">
        <f t="shared" si="130"/>
        <v>0</v>
      </c>
      <c r="AG18" s="101">
        <f t="shared" si="130"/>
        <v>0</v>
      </c>
      <c r="AH18" s="100">
        <f t="shared" si="130"/>
        <v>0</v>
      </c>
      <c r="AI18" s="100">
        <f t="shared" si="130"/>
        <v>0</v>
      </c>
      <c r="AJ18" s="100">
        <f t="shared" si="130"/>
        <v>0</v>
      </c>
      <c r="AK18" s="100">
        <f t="shared" si="130"/>
        <v>0</v>
      </c>
      <c r="AL18" s="100">
        <f t="shared" si="130"/>
        <v>0</v>
      </c>
      <c r="AM18" s="100">
        <f t="shared" si="130"/>
        <v>0</v>
      </c>
      <c r="AN18" s="100">
        <f t="shared" si="130"/>
        <v>0</v>
      </c>
      <c r="AO18" s="100">
        <f t="shared" si="130"/>
        <v>0</v>
      </c>
      <c r="AP18" s="100">
        <f t="shared" si="130"/>
        <v>0</v>
      </c>
      <c r="AQ18" s="100">
        <f t="shared" si="130"/>
        <v>0</v>
      </c>
      <c r="AR18" s="178">
        <f t="shared" si="130"/>
        <v>0</v>
      </c>
      <c r="AS18" s="101">
        <f t="shared" si="130"/>
        <v>0</v>
      </c>
      <c r="AT18" s="100">
        <f t="shared" si="130"/>
        <v>0</v>
      </c>
      <c r="AU18" s="100">
        <f t="shared" si="130"/>
        <v>0</v>
      </c>
      <c r="AV18" s="100">
        <f t="shared" si="130"/>
        <v>0</v>
      </c>
      <c r="AW18" s="100">
        <f t="shared" si="130"/>
        <v>0</v>
      </c>
      <c r="AX18" s="100">
        <f t="shared" si="130"/>
        <v>0</v>
      </c>
      <c r="AY18" s="100">
        <f t="shared" si="130"/>
        <v>0</v>
      </c>
      <c r="AZ18" s="100">
        <f t="shared" si="130"/>
        <v>0</v>
      </c>
      <c r="BA18" s="100">
        <f t="shared" si="130"/>
        <v>0</v>
      </c>
      <c r="BB18" s="100">
        <f t="shared" si="130"/>
        <v>0</v>
      </c>
      <c r="BC18" s="100">
        <f t="shared" si="130"/>
        <v>0</v>
      </c>
      <c r="BD18" s="178">
        <f t="shared" si="130"/>
        <v>0</v>
      </c>
      <c r="BE18" s="101">
        <f t="shared" si="130"/>
        <v>0</v>
      </c>
      <c r="BF18" s="100">
        <f t="shared" si="130"/>
        <v>0</v>
      </c>
      <c r="BG18" s="100">
        <f t="shared" si="130"/>
        <v>0</v>
      </c>
      <c r="BH18" s="100">
        <f t="shared" si="130"/>
        <v>0</v>
      </c>
      <c r="BI18" s="100">
        <f t="shared" si="130"/>
        <v>0</v>
      </c>
      <c r="BJ18" s="100">
        <f t="shared" si="130"/>
        <v>0</v>
      </c>
      <c r="BK18" s="100">
        <f t="shared" si="130"/>
        <v>0</v>
      </c>
      <c r="BL18" s="100">
        <f t="shared" si="130"/>
        <v>0</v>
      </c>
      <c r="BM18" s="100">
        <f t="shared" si="130"/>
        <v>0</v>
      </c>
      <c r="BN18" s="100">
        <f t="shared" si="130"/>
        <v>0</v>
      </c>
      <c r="BO18" s="100">
        <f t="shared" si="130"/>
        <v>0</v>
      </c>
      <c r="BP18" s="178">
        <f t="shared" si="130"/>
        <v>0</v>
      </c>
      <c r="BQ18" s="101">
        <f t="shared" si="130"/>
        <v>0</v>
      </c>
      <c r="BR18" s="100">
        <f t="shared" si="130"/>
        <v>0</v>
      </c>
      <c r="BS18" s="100">
        <f t="shared" si="130"/>
        <v>0</v>
      </c>
      <c r="BT18" s="100">
        <f t="shared" si="130"/>
        <v>0</v>
      </c>
      <c r="BU18" s="100">
        <f t="shared" si="130"/>
        <v>0</v>
      </c>
      <c r="BV18" s="100">
        <f t="shared" ref="BV18:EG18" si="131">IF(OR(IF(COUNTIFS(BV6:BV17,"a")&gt;0,1,0),(IF(COUNTIFS(BV6:BV17,"b")&gt;0,1,0)),(IF(COUNTIFS(BV6:BV17,"c")&gt;0,1,0)))=TRUE,1,0)</f>
        <v>0</v>
      </c>
      <c r="BW18" s="100">
        <f t="shared" si="131"/>
        <v>0</v>
      </c>
      <c r="BX18" s="100">
        <f t="shared" si="131"/>
        <v>0</v>
      </c>
      <c r="BY18" s="100">
        <f t="shared" si="131"/>
        <v>0</v>
      </c>
      <c r="BZ18" s="100">
        <f t="shared" si="131"/>
        <v>0</v>
      </c>
      <c r="CA18" s="100">
        <f t="shared" si="131"/>
        <v>0</v>
      </c>
      <c r="CB18" s="178">
        <f t="shared" si="131"/>
        <v>0</v>
      </c>
      <c r="CC18" s="101">
        <f t="shared" si="131"/>
        <v>0</v>
      </c>
      <c r="CD18" s="100">
        <f t="shared" si="131"/>
        <v>0</v>
      </c>
      <c r="CE18" s="100">
        <f t="shared" si="131"/>
        <v>0</v>
      </c>
      <c r="CF18" s="100">
        <f t="shared" si="131"/>
        <v>0</v>
      </c>
      <c r="CG18" s="100">
        <f t="shared" si="131"/>
        <v>0</v>
      </c>
      <c r="CH18" s="100">
        <f t="shared" si="131"/>
        <v>0</v>
      </c>
      <c r="CI18" s="100">
        <f t="shared" si="131"/>
        <v>0</v>
      </c>
      <c r="CJ18" s="100">
        <f t="shared" si="131"/>
        <v>0</v>
      </c>
      <c r="CK18" s="100">
        <f t="shared" si="131"/>
        <v>0</v>
      </c>
      <c r="CL18" s="100">
        <f t="shared" si="131"/>
        <v>0</v>
      </c>
      <c r="CM18" s="100">
        <f t="shared" si="131"/>
        <v>0</v>
      </c>
      <c r="CN18" s="178">
        <f t="shared" si="131"/>
        <v>0</v>
      </c>
      <c r="CO18" s="101">
        <f t="shared" si="131"/>
        <v>0</v>
      </c>
      <c r="CP18" s="100">
        <f t="shared" si="131"/>
        <v>0</v>
      </c>
      <c r="CQ18" s="100">
        <f t="shared" si="131"/>
        <v>0</v>
      </c>
      <c r="CR18" s="100">
        <f t="shared" si="131"/>
        <v>0</v>
      </c>
      <c r="CS18" s="100">
        <f t="shared" si="131"/>
        <v>0</v>
      </c>
      <c r="CT18" s="100">
        <f t="shared" si="131"/>
        <v>0</v>
      </c>
      <c r="CU18" s="100">
        <f t="shared" si="131"/>
        <v>0</v>
      </c>
      <c r="CV18" s="100">
        <f t="shared" si="131"/>
        <v>0</v>
      </c>
      <c r="CW18" s="100">
        <f t="shared" si="131"/>
        <v>0</v>
      </c>
      <c r="CX18" s="100">
        <f t="shared" si="131"/>
        <v>0</v>
      </c>
      <c r="CY18" s="100">
        <f t="shared" si="131"/>
        <v>0</v>
      </c>
      <c r="CZ18" s="178">
        <f t="shared" si="131"/>
        <v>0</v>
      </c>
      <c r="DA18" s="101">
        <f t="shared" si="131"/>
        <v>0</v>
      </c>
      <c r="DB18" s="100">
        <f t="shared" si="131"/>
        <v>0</v>
      </c>
      <c r="DC18" s="100">
        <f t="shared" si="131"/>
        <v>0</v>
      </c>
      <c r="DD18" s="100">
        <f t="shared" si="131"/>
        <v>0</v>
      </c>
      <c r="DE18" s="100">
        <f t="shared" si="131"/>
        <v>0</v>
      </c>
      <c r="DF18" s="100">
        <f t="shared" si="131"/>
        <v>0</v>
      </c>
      <c r="DG18" s="100">
        <f t="shared" si="131"/>
        <v>0</v>
      </c>
      <c r="DH18" s="100">
        <f t="shared" si="131"/>
        <v>0</v>
      </c>
      <c r="DI18" s="100">
        <f t="shared" si="131"/>
        <v>0</v>
      </c>
      <c r="DJ18" s="100">
        <f t="shared" si="131"/>
        <v>0</v>
      </c>
      <c r="DK18" s="100">
        <f t="shared" si="131"/>
        <v>0</v>
      </c>
      <c r="DL18" s="178">
        <f t="shared" si="131"/>
        <v>0</v>
      </c>
      <c r="DM18" s="101">
        <f t="shared" si="131"/>
        <v>0</v>
      </c>
      <c r="DN18" s="100">
        <f t="shared" si="131"/>
        <v>0</v>
      </c>
      <c r="DO18" s="100">
        <f t="shared" si="131"/>
        <v>0</v>
      </c>
      <c r="DP18" s="100">
        <f t="shared" si="131"/>
        <v>0</v>
      </c>
      <c r="DQ18" s="100">
        <f t="shared" si="131"/>
        <v>0</v>
      </c>
      <c r="DR18" s="100">
        <f t="shared" si="131"/>
        <v>0</v>
      </c>
      <c r="DS18" s="100">
        <f t="shared" si="131"/>
        <v>0</v>
      </c>
      <c r="DT18" s="100">
        <f t="shared" si="131"/>
        <v>0</v>
      </c>
      <c r="DU18" s="100">
        <f t="shared" si="131"/>
        <v>0</v>
      </c>
      <c r="DV18" s="100">
        <f t="shared" si="131"/>
        <v>0</v>
      </c>
      <c r="DW18" s="100">
        <f t="shared" si="131"/>
        <v>0</v>
      </c>
      <c r="DX18" s="178">
        <f t="shared" si="131"/>
        <v>0</v>
      </c>
      <c r="DY18" s="101">
        <f t="shared" si="131"/>
        <v>0</v>
      </c>
      <c r="DZ18" s="100">
        <f t="shared" si="131"/>
        <v>0</v>
      </c>
      <c r="EA18" s="100">
        <f t="shared" si="131"/>
        <v>0</v>
      </c>
      <c r="EB18" s="100">
        <f t="shared" si="131"/>
        <v>0</v>
      </c>
      <c r="EC18" s="100">
        <f t="shared" si="131"/>
        <v>0</v>
      </c>
      <c r="ED18" s="100">
        <f t="shared" si="131"/>
        <v>0</v>
      </c>
      <c r="EE18" s="100">
        <f t="shared" si="131"/>
        <v>0</v>
      </c>
      <c r="EF18" s="100">
        <f t="shared" si="131"/>
        <v>0</v>
      </c>
      <c r="EG18" s="100">
        <f t="shared" si="131"/>
        <v>0</v>
      </c>
      <c r="EH18" s="100">
        <f t="shared" ref="EH18:EV18" si="132">IF(OR(IF(COUNTIFS(EH6:EH17,"a")&gt;0,1,0),(IF(COUNTIFS(EH6:EH17,"b")&gt;0,1,0)),(IF(COUNTIFS(EH6:EH17,"c")&gt;0,1,0)))=TRUE,1,0)</f>
        <v>0</v>
      </c>
      <c r="EI18" s="100">
        <f t="shared" si="132"/>
        <v>0</v>
      </c>
      <c r="EJ18" s="178">
        <f t="shared" si="132"/>
        <v>0</v>
      </c>
      <c r="EK18" s="101">
        <f t="shared" si="132"/>
        <v>0</v>
      </c>
      <c r="EL18" s="100">
        <f t="shared" si="132"/>
        <v>0</v>
      </c>
      <c r="EM18" s="100">
        <f t="shared" si="132"/>
        <v>0</v>
      </c>
      <c r="EN18" s="100">
        <f t="shared" si="132"/>
        <v>0</v>
      </c>
      <c r="EO18" s="100">
        <f t="shared" si="132"/>
        <v>0</v>
      </c>
      <c r="EP18" s="100">
        <f t="shared" si="132"/>
        <v>0</v>
      </c>
      <c r="EQ18" s="100">
        <f t="shared" si="132"/>
        <v>0</v>
      </c>
      <c r="ER18" s="100">
        <f t="shared" si="132"/>
        <v>0</v>
      </c>
      <c r="ES18" s="100">
        <f t="shared" si="132"/>
        <v>0</v>
      </c>
      <c r="ET18" s="100">
        <f t="shared" si="132"/>
        <v>0</v>
      </c>
      <c r="EU18" s="100">
        <f t="shared" si="132"/>
        <v>0</v>
      </c>
      <c r="EV18" s="178">
        <f t="shared" si="132"/>
        <v>0</v>
      </c>
    </row>
    <row r="19" spans="1:153" ht="15" customHeight="1" x14ac:dyDescent="0.25">
      <c r="A19" s="168"/>
      <c r="B19" s="102"/>
      <c r="C19" s="103"/>
      <c r="D19" s="103"/>
      <c r="E19" s="103"/>
      <c r="F19" s="104" t="s">
        <v>315</v>
      </c>
      <c r="G19" s="179">
        <f>H28</f>
        <v>2.5</v>
      </c>
      <c r="H19" s="127">
        <f>G28</f>
        <v>0</v>
      </c>
      <c r="I19" s="101">
        <f t="shared" ref="I19:AN19" si="133">IF(OR(IF(AND($G$19=$H$25,IF(COUNTIFS(I$6:I$17,"a")&gt;0,1,0)),1,0),IF(AND($G$19=$H$26,(OR(IF(COUNTIFS(I$6:I$17,"b")&gt;0,1,0),IF(COUNTIFS(I$6:I$17,"a")&gt;0,1,0)))),1,0),IF(AND($G$19=$H$27,(OR(IF(COUNTIFS(I$6:I$17,"b")&gt;0,1,0),IF(COUNTIFS(I$6:I$17,"a")&gt;0,1,0),IF(COUNTIFS(I$6:I$17,"c")&gt;0,1,0)))),1,0)),1,0)</f>
        <v>0</v>
      </c>
      <c r="J19" s="100">
        <f t="shared" si="133"/>
        <v>0</v>
      </c>
      <c r="K19" s="100">
        <f t="shared" si="133"/>
        <v>0</v>
      </c>
      <c r="L19" s="100">
        <f t="shared" si="133"/>
        <v>0</v>
      </c>
      <c r="M19" s="100">
        <f t="shared" si="133"/>
        <v>0</v>
      </c>
      <c r="N19" s="100">
        <f t="shared" si="133"/>
        <v>0</v>
      </c>
      <c r="O19" s="100">
        <f t="shared" si="133"/>
        <v>0</v>
      </c>
      <c r="P19" s="100">
        <f t="shared" si="133"/>
        <v>0</v>
      </c>
      <c r="Q19" s="100">
        <f t="shared" si="133"/>
        <v>0</v>
      </c>
      <c r="R19" s="100">
        <f t="shared" si="133"/>
        <v>0</v>
      </c>
      <c r="S19" s="100">
        <f t="shared" si="133"/>
        <v>0</v>
      </c>
      <c r="T19" s="178">
        <f t="shared" si="133"/>
        <v>0</v>
      </c>
      <c r="U19" s="101">
        <f t="shared" si="133"/>
        <v>0</v>
      </c>
      <c r="V19" s="100">
        <f t="shared" si="133"/>
        <v>0</v>
      </c>
      <c r="W19" s="100">
        <f t="shared" si="133"/>
        <v>0</v>
      </c>
      <c r="X19" s="100">
        <f t="shared" si="133"/>
        <v>0</v>
      </c>
      <c r="Y19" s="100">
        <f t="shared" si="133"/>
        <v>0</v>
      </c>
      <c r="Z19" s="100">
        <f t="shared" si="133"/>
        <v>0</v>
      </c>
      <c r="AA19" s="100">
        <f t="shared" si="133"/>
        <v>0</v>
      </c>
      <c r="AB19" s="100">
        <f t="shared" si="133"/>
        <v>0</v>
      </c>
      <c r="AC19" s="100">
        <f t="shared" si="133"/>
        <v>0</v>
      </c>
      <c r="AD19" s="100">
        <f t="shared" si="133"/>
        <v>0</v>
      </c>
      <c r="AE19" s="100">
        <f t="shared" si="133"/>
        <v>0</v>
      </c>
      <c r="AF19" s="178">
        <f t="shared" si="133"/>
        <v>0</v>
      </c>
      <c r="AG19" s="101">
        <f t="shared" si="133"/>
        <v>0</v>
      </c>
      <c r="AH19" s="100">
        <f t="shared" si="133"/>
        <v>0</v>
      </c>
      <c r="AI19" s="100">
        <f t="shared" si="133"/>
        <v>0</v>
      </c>
      <c r="AJ19" s="100">
        <f t="shared" si="133"/>
        <v>0</v>
      </c>
      <c r="AK19" s="100">
        <f t="shared" si="133"/>
        <v>0</v>
      </c>
      <c r="AL19" s="100">
        <f t="shared" si="133"/>
        <v>0</v>
      </c>
      <c r="AM19" s="100">
        <f t="shared" si="133"/>
        <v>0</v>
      </c>
      <c r="AN19" s="100">
        <f t="shared" si="133"/>
        <v>0</v>
      </c>
      <c r="AO19" s="100">
        <f t="shared" ref="AO19:BT19" si="134">IF(OR(IF(AND($G$19=$H$25,IF(COUNTIFS(AO$6:AO$17,"a")&gt;0,1,0)),1,0),IF(AND($G$19=$H$26,(OR(IF(COUNTIFS(AO$6:AO$17,"b")&gt;0,1,0),IF(COUNTIFS(AO$6:AO$17,"a")&gt;0,1,0)))),1,0),IF(AND($G$19=$H$27,(OR(IF(COUNTIFS(AO$6:AO$17,"b")&gt;0,1,0),IF(COUNTIFS(AO$6:AO$17,"a")&gt;0,1,0),IF(COUNTIFS(AO$6:AO$17,"c")&gt;0,1,0)))),1,0)),1,0)</f>
        <v>0</v>
      </c>
      <c r="AP19" s="100">
        <f t="shared" si="134"/>
        <v>0</v>
      </c>
      <c r="AQ19" s="100">
        <f t="shared" si="134"/>
        <v>0</v>
      </c>
      <c r="AR19" s="178">
        <f t="shared" si="134"/>
        <v>0</v>
      </c>
      <c r="AS19" s="101">
        <f t="shared" si="134"/>
        <v>0</v>
      </c>
      <c r="AT19" s="100">
        <f t="shared" si="134"/>
        <v>0</v>
      </c>
      <c r="AU19" s="100">
        <f t="shared" si="134"/>
        <v>0</v>
      </c>
      <c r="AV19" s="100">
        <f t="shared" si="134"/>
        <v>0</v>
      </c>
      <c r="AW19" s="100">
        <f t="shared" si="134"/>
        <v>0</v>
      </c>
      <c r="AX19" s="100">
        <f t="shared" si="134"/>
        <v>0</v>
      </c>
      <c r="AY19" s="100">
        <f t="shared" si="134"/>
        <v>0</v>
      </c>
      <c r="AZ19" s="100">
        <f t="shared" si="134"/>
        <v>0</v>
      </c>
      <c r="BA19" s="100">
        <f t="shared" si="134"/>
        <v>0</v>
      </c>
      <c r="BB19" s="100">
        <f t="shared" si="134"/>
        <v>0</v>
      </c>
      <c r="BC19" s="100">
        <f t="shared" si="134"/>
        <v>0</v>
      </c>
      <c r="BD19" s="178">
        <f t="shared" si="134"/>
        <v>0</v>
      </c>
      <c r="BE19" s="101">
        <f t="shared" si="134"/>
        <v>0</v>
      </c>
      <c r="BF19" s="100">
        <f t="shared" si="134"/>
        <v>0</v>
      </c>
      <c r="BG19" s="100">
        <f t="shared" si="134"/>
        <v>0</v>
      </c>
      <c r="BH19" s="100">
        <f t="shared" si="134"/>
        <v>0</v>
      </c>
      <c r="BI19" s="100">
        <f t="shared" si="134"/>
        <v>0</v>
      </c>
      <c r="BJ19" s="100">
        <f t="shared" si="134"/>
        <v>0</v>
      </c>
      <c r="BK19" s="100">
        <f t="shared" si="134"/>
        <v>0</v>
      </c>
      <c r="BL19" s="100">
        <f t="shared" si="134"/>
        <v>0</v>
      </c>
      <c r="BM19" s="100">
        <f t="shared" si="134"/>
        <v>0</v>
      </c>
      <c r="BN19" s="100">
        <f t="shared" si="134"/>
        <v>0</v>
      </c>
      <c r="BO19" s="100">
        <f t="shared" si="134"/>
        <v>0</v>
      </c>
      <c r="BP19" s="178">
        <f t="shared" si="134"/>
        <v>0</v>
      </c>
      <c r="BQ19" s="101">
        <f t="shared" si="134"/>
        <v>0</v>
      </c>
      <c r="BR19" s="100">
        <f t="shared" si="134"/>
        <v>0</v>
      </c>
      <c r="BS19" s="100">
        <f t="shared" si="134"/>
        <v>0</v>
      </c>
      <c r="BT19" s="100">
        <f t="shared" si="134"/>
        <v>0</v>
      </c>
      <c r="BU19" s="100">
        <f t="shared" ref="BU19:CZ19" si="135">IF(OR(IF(AND($G$19=$H$25,IF(COUNTIFS(BU$6:BU$17,"a")&gt;0,1,0)),1,0),IF(AND($G$19=$H$26,(OR(IF(COUNTIFS(BU$6:BU$17,"b")&gt;0,1,0),IF(COUNTIFS(BU$6:BU$17,"a")&gt;0,1,0)))),1,0),IF(AND($G$19=$H$27,(OR(IF(COUNTIFS(BU$6:BU$17,"b")&gt;0,1,0),IF(COUNTIFS(BU$6:BU$17,"a")&gt;0,1,0),IF(COUNTIFS(BU$6:BU$17,"c")&gt;0,1,0)))),1,0)),1,0)</f>
        <v>0</v>
      </c>
      <c r="BV19" s="100">
        <f t="shared" si="135"/>
        <v>0</v>
      </c>
      <c r="BW19" s="100">
        <f t="shared" si="135"/>
        <v>0</v>
      </c>
      <c r="BX19" s="100">
        <f t="shared" si="135"/>
        <v>0</v>
      </c>
      <c r="BY19" s="100">
        <f t="shared" si="135"/>
        <v>0</v>
      </c>
      <c r="BZ19" s="100">
        <f t="shared" si="135"/>
        <v>0</v>
      </c>
      <c r="CA19" s="100">
        <f t="shared" si="135"/>
        <v>0</v>
      </c>
      <c r="CB19" s="178">
        <f t="shared" si="135"/>
        <v>0</v>
      </c>
      <c r="CC19" s="101">
        <f t="shared" si="135"/>
        <v>0</v>
      </c>
      <c r="CD19" s="100">
        <f t="shared" si="135"/>
        <v>0</v>
      </c>
      <c r="CE19" s="100">
        <f t="shared" si="135"/>
        <v>0</v>
      </c>
      <c r="CF19" s="100">
        <f t="shared" si="135"/>
        <v>0</v>
      </c>
      <c r="CG19" s="100">
        <f t="shared" si="135"/>
        <v>0</v>
      </c>
      <c r="CH19" s="100">
        <f t="shared" si="135"/>
        <v>0</v>
      </c>
      <c r="CI19" s="100">
        <f t="shared" si="135"/>
        <v>0</v>
      </c>
      <c r="CJ19" s="100">
        <f t="shared" si="135"/>
        <v>0</v>
      </c>
      <c r="CK19" s="100">
        <f t="shared" si="135"/>
        <v>0</v>
      </c>
      <c r="CL19" s="100">
        <f t="shared" si="135"/>
        <v>0</v>
      </c>
      <c r="CM19" s="100">
        <f t="shared" si="135"/>
        <v>0</v>
      </c>
      <c r="CN19" s="178">
        <f t="shared" si="135"/>
        <v>0</v>
      </c>
      <c r="CO19" s="101">
        <f t="shared" si="135"/>
        <v>0</v>
      </c>
      <c r="CP19" s="100">
        <f t="shared" si="135"/>
        <v>0</v>
      </c>
      <c r="CQ19" s="100">
        <f t="shared" si="135"/>
        <v>0</v>
      </c>
      <c r="CR19" s="100">
        <f t="shared" si="135"/>
        <v>0</v>
      </c>
      <c r="CS19" s="100">
        <f t="shared" si="135"/>
        <v>0</v>
      </c>
      <c r="CT19" s="100">
        <f t="shared" si="135"/>
        <v>0</v>
      </c>
      <c r="CU19" s="100">
        <f t="shared" si="135"/>
        <v>0</v>
      </c>
      <c r="CV19" s="100">
        <f t="shared" si="135"/>
        <v>0</v>
      </c>
      <c r="CW19" s="100">
        <f t="shared" si="135"/>
        <v>0</v>
      </c>
      <c r="CX19" s="100">
        <f t="shared" si="135"/>
        <v>0</v>
      </c>
      <c r="CY19" s="100">
        <f t="shared" si="135"/>
        <v>0</v>
      </c>
      <c r="CZ19" s="178">
        <f t="shared" si="135"/>
        <v>0</v>
      </c>
      <c r="DA19" s="101">
        <f t="shared" ref="DA19:EF19" si="136">IF(OR(IF(AND($G$19=$H$25,IF(COUNTIFS(DA$6:DA$17,"a")&gt;0,1,0)),1,0),IF(AND($G$19=$H$26,(OR(IF(COUNTIFS(DA$6:DA$17,"b")&gt;0,1,0),IF(COUNTIFS(DA$6:DA$17,"a")&gt;0,1,0)))),1,0),IF(AND($G$19=$H$27,(OR(IF(COUNTIFS(DA$6:DA$17,"b")&gt;0,1,0),IF(COUNTIFS(DA$6:DA$17,"a")&gt;0,1,0),IF(COUNTIFS(DA$6:DA$17,"c")&gt;0,1,0)))),1,0)),1,0)</f>
        <v>0</v>
      </c>
      <c r="DB19" s="100">
        <f t="shared" si="136"/>
        <v>0</v>
      </c>
      <c r="DC19" s="100">
        <f t="shared" si="136"/>
        <v>0</v>
      </c>
      <c r="DD19" s="100">
        <f t="shared" si="136"/>
        <v>0</v>
      </c>
      <c r="DE19" s="100">
        <f t="shared" si="136"/>
        <v>0</v>
      </c>
      <c r="DF19" s="100">
        <f t="shared" si="136"/>
        <v>0</v>
      </c>
      <c r="DG19" s="100">
        <f t="shared" si="136"/>
        <v>0</v>
      </c>
      <c r="DH19" s="100">
        <f t="shared" si="136"/>
        <v>0</v>
      </c>
      <c r="DI19" s="100">
        <f t="shared" si="136"/>
        <v>0</v>
      </c>
      <c r="DJ19" s="100">
        <f t="shared" si="136"/>
        <v>0</v>
      </c>
      <c r="DK19" s="100">
        <f t="shared" si="136"/>
        <v>0</v>
      </c>
      <c r="DL19" s="178">
        <f t="shared" si="136"/>
        <v>0</v>
      </c>
      <c r="DM19" s="101">
        <f t="shared" si="136"/>
        <v>0</v>
      </c>
      <c r="DN19" s="100">
        <f t="shared" si="136"/>
        <v>0</v>
      </c>
      <c r="DO19" s="100">
        <f t="shared" si="136"/>
        <v>0</v>
      </c>
      <c r="DP19" s="100">
        <f t="shared" si="136"/>
        <v>0</v>
      </c>
      <c r="DQ19" s="100">
        <f t="shared" si="136"/>
        <v>0</v>
      </c>
      <c r="DR19" s="100">
        <f t="shared" si="136"/>
        <v>0</v>
      </c>
      <c r="DS19" s="100">
        <f t="shared" si="136"/>
        <v>0</v>
      </c>
      <c r="DT19" s="100">
        <f t="shared" si="136"/>
        <v>0</v>
      </c>
      <c r="DU19" s="100">
        <f t="shared" si="136"/>
        <v>0</v>
      </c>
      <c r="DV19" s="100">
        <f t="shared" si="136"/>
        <v>0</v>
      </c>
      <c r="DW19" s="100">
        <f t="shared" si="136"/>
        <v>0</v>
      </c>
      <c r="DX19" s="178">
        <f t="shared" si="136"/>
        <v>0</v>
      </c>
      <c r="DY19" s="101">
        <f t="shared" si="136"/>
        <v>0</v>
      </c>
      <c r="DZ19" s="100">
        <f t="shared" si="136"/>
        <v>0</v>
      </c>
      <c r="EA19" s="100">
        <f t="shared" si="136"/>
        <v>0</v>
      </c>
      <c r="EB19" s="100">
        <f t="shared" si="136"/>
        <v>0</v>
      </c>
      <c r="EC19" s="100">
        <f t="shared" si="136"/>
        <v>0</v>
      </c>
      <c r="ED19" s="100">
        <f t="shared" si="136"/>
        <v>0</v>
      </c>
      <c r="EE19" s="100">
        <f t="shared" si="136"/>
        <v>0</v>
      </c>
      <c r="EF19" s="100">
        <f t="shared" si="136"/>
        <v>0</v>
      </c>
      <c r="EG19" s="100">
        <f t="shared" ref="EG19:EV19" si="137">IF(OR(IF(AND($G$19=$H$25,IF(COUNTIFS(EG$6:EG$17,"a")&gt;0,1,0)),1,0),IF(AND($G$19=$H$26,(OR(IF(COUNTIFS(EG$6:EG$17,"b")&gt;0,1,0),IF(COUNTIFS(EG$6:EG$17,"a")&gt;0,1,0)))),1,0),IF(AND($G$19=$H$27,(OR(IF(COUNTIFS(EG$6:EG$17,"b")&gt;0,1,0),IF(COUNTIFS(EG$6:EG$17,"a")&gt;0,1,0),IF(COUNTIFS(EG$6:EG$17,"c")&gt;0,1,0)))),1,0)),1,0)</f>
        <v>0</v>
      </c>
      <c r="EH19" s="100">
        <f t="shared" si="137"/>
        <v>0</v>
      </c>
      <c r="EI19" s="100">
        <f t="shared" si="137"/>
        <v>0</v>
      </c>
      <c r="EJ19" s="178">
        <f t="shared" si="137"/>
        <v>0</v>
      </c>
      <c r="EK19" s="101">
        <f t="shared" si="137"/>
        <v>0</v>
      </c>
      <c r="EL19" s="100">
        <f t="shared" si="137"/>
        <v>0</v>
      </c>
      <c r="EM19" s="100">
        <f t="shared" si="137"/>
        <v>0</v>
      </c>
      <c r="EN19" s="100">
        <f t="shared" si="137"/>
        <v>0</v>
      </c>
      <c r="EO19" s="100">
        <f t="shared" si="137"/>
        <v>0</v>
      </c>
      <c r="EP19" s="100">
        <f t="shared" si="137"/>
        <v>0</v>
      </c>
      <c r="EQ19" s="100">
        <f t="shared" si="137"/>
        <v>0</v>
      </c>
      <c r="ER19" s="100">
        <f t="shared" si="137"/>
        <v>0</v>
      </c>
      <c r="ES19" s="100">
        <f t="shared" si="137"/>
        <v>0</v>
      </c>
      <c r="ET19" s="100">
        <f t="shared" si="137"/>
        <v>0</v>
      </c>
      <c r="EU19" s="100">
        <f t="shared" si="137"/>
        <v>0</v>
      </c>
      <c r="EV19" s="178">
        <f t="shared" si="137"/>
        <v>0</v>
      </c>
    </row>
    <row r="20" spans="1:153" ht="14.45" customHeight="1" x14ac:dyDescent="0.2">
      <c r="A20" s="168"/>
      <c r="B20" s="191"/>
      <c r="C20" s="191"/>
      <c r="D20" s="191"/>
      <c r="E20" s="191"/>
      <c r="F20" s="191"/>
      <c r="G20" s="192"/>
      <c r="H20" s="193"/>
      <c r="I20" s="194"/>
      <c r="J20" s="194"/>
      <c r="K20" s="194"/>
      <c r="L20" s="194"/>
      <c r="M20" s="194"/>
      <c r="N20" s="194"/>
      <c r="O20" s="194"/>
      <c r="P20" s="194"/>
      <c r="Q20" s="194"/>
      <c r="R20" s="194"/>
      <c r="S20" s="194"/>
      <c r="T20" s="194"/>
      <c r="U20" s="194"/>
      <c r="V20" s="194"/>
      <c r="W20" s="194"/>
      <c r="X20" s="194"/>
      <c r="Y20" s="194"/>
      <c r="Z20" s="194"/>
      <c r="AA20" s="194"/>
      <c r="AB20" s="194"/>
      <c r="AC20" s="194"/>
      <c r="AD20" s="194"/>
      <c r="AE20" s="194"/>
      <c r="AF20" s="194"/>
      <c r="AG20" s="194"/>
      <c r="AH20" s="194"/>
      <c r="AI20" s="194"/>
      <c r="AJ20" s="194"/>
      <c r="AK20" s="194"/>
      <c r="AL20" s="194"/>
      <c r="AM20" s="194"/>
      <c r="AN20" s="194"/>
      <c r="AO20" s="194"/>
      <c r="AP20" s="194"/>
      <c r="AQ20" s="194"/>
      <c r="AR20" s="194"/>
      <c r="AS20" s="194"/>
      <c r="AT20" s="194"/>
      <c r="AU20" s="194"/>
      <c r="AV20" s="194"/>
      <c r="AW20" s="194"/>
      <c r="AX20" s="194"/>
      <c r="AY20" s="194"/>
      <c r="AZ20" s="194"/>
      <c r="BA20" s="194"/>
      <c r="BB20" s="194"/>
      <c r="BC20" s="194"/>
      <c r="BD20" s="194"/>
      <c r="BE20" s="194"/>
      <c r="BF20" s="194"/>
      <c r="BG20" s="194"/>
      <c r="BH20" s="194"/>
      <c r="BI20" s="194"/>
      <c r="BJ20" s="194"/>
      <c r="BK20" s="194"/>
      <c r="BL20" s="194"/>
      <c r="BM20" s="194"/>
      <c r="BN20" s="194"/>
      <c r="BO20" s="194"/>
      <c r="BP20" s="194"/>
      <c r="BQ20" s="194"/>
      <c r="BR20" s="194"/>
      <c r="BS20" s="194"/>
      <c r="BT20" s="194"/>
      <c r="BU20" s="194"/>
      <c r="BV20" s="194"/>
      <c r="BW20" s="194"/>
      <c r="BX20" s="194"/>
      <c r="BY20" s="194"/>
      <c r="BZ20" s="194"/>
      <c r="CA20" s="194"/>
      <c r="CB20" s="194"/>
      <c r="CC20" s="194"/>
      <c r="CD20" s="194"/>
      <c r="CE20" s="194"/>
      <c r="CF20" s="194"/>
      <c r="CG20" s="194"/>
      <c r="CH20" s="194"/>
      <c r="CI20" s="194"/>
      <c r="CJ20" s="194"/>
      <c r="CK20" s="194"/>
      <c r="CL20" s="194"/>
      <c r="CM20" s="194"/>
      <c r="CN20" s="194"/>
      <c r="CO20" s="194"/>
      <c r="CP20" s="194"/>
      <c r="CQ20" s="194"/>
      <c r="CR20" s="194"/>
      <c r="CS20" s="194"/>
      <c r="CT20" s="194"/>
      <c r="CU20" s="194"/>
      <c r="CV20" s="194"/>
      <c r="CW20" s="194"/>
      <c r="CX20" s="194"/>
      <c r="CY20" s="194"/>
      <c r="CZ20" s="194"/>
      <c r="DA20" s="194"/>
      <c r="DB20" s="194"/>
      <c r="DC20" s="194"/>
      <c r="DD20" s="194"/>
      <c r="DE20" s="194"/>
      <c r="DF20" s="194"/>
      <c r="DG20" s="194"/>
      <c r="DH20" s="194"/>
      <c r="DI20" s="194"/>
      <c r="DJ20" s="194"/>
      <c r="DK20" s="194"/>
      <c r="DL20" s="194"/>
      <c r="DM20" s="194"/>
      <c r="DN20" s="194"/>
      <c r="DO20" s="194"/>
      <c r="DP20" s="194"/>
      <c r="DQ20" s="194"/>
      <c r="DR20" s="194"/>
      <c r="DS20" s="194"/>
      <c r="DT20" s="194"/>
      <c r="DU20" s="194"/>
      <c r="DV20" s="194"/>
      <c r="DW20" s="194"/>
      <c r="DX20" s="194"/>
      <c r="DY20" s="194"/>
      <c r="DZ20" s="194"/>
      <c r="EA20" s="194"/>
      <c r="EB20" s="194"/>
      <c r="EC20" s="194"/>
      <c r="ED20" s="194"/>
      <c r="EE20" s="194"/>
      <c r="EF20" s="194"/>
      <c r="EG20" s="194"/>
      <c r="EH20" s="194"/>
      <c r="EI20" s="194"/>
      <c r="EJ20" s="194"/>
      <c r="EK20" s="168"/>
      <c r="EL20" s="168"/>
      <c r="EM20" s="168"/>
      <c r="EN20" s="168"/>
      <c r="EO20" s="168"/>
      <c r="EP20" s="168"/>
      <c r="EQ20" s="168"/>
      <c r="ER20" s="168"/>
      <c r="ES20" s="168"/>
      <c r="ET20" s="168"/>
      <c r="EU20" s="168"/>
      <c r="EV20" s="168"/>
    </row>
    <row r="21" spans="1:153" ht="25.15" customHeight="1" x14ac:dyDescent="0.25">
      <c r="A21" s="168"/>
      <c r="B21" s="299" t="str">
        <f>IF(H18&gt;=D28,CONCATENATE("Spĺňa podmienky praxe ",D28," mesiacov v riadení projektov bez vyhodnotenia zložitosti projektu "),CONCATENATE("Nespĺňa podmienky praxe ", D28," mesiacov v riadení projektov  bez vyhodnotenia zložitosti projektu"))</f>
        <v>Nespĺňa podmienky praxe 60 mesiacov v riadení projektov  bez vyhodnotenia zložitosti projektu</v>
      </c>
      <c r="C21" s="299"/>
      <c r="D21" s="299"/>
      <c r="E21" s="299"/>
      <c r="F21" s="299"/>
      <c r="G21" s="299"/>
      <c r="H21" s="299"/>
      <c r="I21" s="299"/>
      <c r="J21" s="299"/>
      <c r="K21" s="299"/>
      <c r="L21" s="299"/>
      <c r="M21" s="299"/>
      <c r="N21" s="299"/>
      <c r="O21" s="299"/>
      <c r="P21" s="299"/>
      <c r="Q21" s="299"/>
      <c r="R21" s="299"/>
      <c r="S21" s="299"/>
      <c r="T21" s="299"/>
      <c r="U21" s="299"/>
      <c r="V21" s="299"/>
      <c r="W21" s="299"/>
      <c r="X21" s="299"/>
      <c r="Y21" s="299"/>
      <c r="Z21" s="299"/>
      <c r="AA21" s="299"/>
      <c r="AB21" s="299"/>
      <c r="AC21" s="299"/>
      <c r="AD21" s="299"/>
      <c r="AE21" s="299"/>
      <c r="AF21" s="299"/>
      <c r="AG21" s="299"/>
      <c r="AH21" s="299"/>
      <c r="AI21" s="299"/>
      <c r="AJ21" s="299"/>
      <c r="AK21" s="299"/>
      <c r="AL21" s="299"/>
      <c r="AM21" s="299"/>
      <c r="AN21" s="299"/>
      <c r="AO21" s="299"/>
      <c r="AP21" s="299"/>
      <c r="AQ21" s="299"/>
      <c r="AR21" s="299"/>
      <c r="AS21" s="299"/>
      <c r="AT21" s="299"/>
      <c r="AU21" s="299"/>
      <c r="AV21" s="299"/>
      <c r="AW21" s="194"/>
      <c r="AX21" s="194"/>
      <c r="AY21" s="194"/>
      <c r="AZ21" s="194"/>
      <c r="BA21" s="194"/>
      <c r="BB21" s="194"/>
      <c r="BC21" s="194"/>
      <c r="BD21" s="194"/>
      <c r="BE21" s="194"/>
      <c r="BF21" s="194"/>
      <c r="BG21" s="194"/>
      <c r="BH21" s="194"/>
      <c r="BI21" s="194"/>
      <c r="BJ21" s="194"/>
      <c r="BK21" s="194"/>
      <c r="BL21" s="194"/>
      <c r="BM21" s="194"/>
      <c r="BN21" s="194"/>
      <c r="BO21" s="194"/>
      <c r="BP21" s="194"/>
      <c r="BQ21" s="194"/>
      <c r="BR21" s="194"/>
      <c r="BS21" s="194"/>
      <c r="BT21" s="194"/>
      <c r="BU21" s="194"/>
      <c r="BV21" s="194"/>
      <c r="BW21" s="194"/>
      <c r="BX21" s="194"/>
      <c r="BY21" s="194"/>
      <c r="BZ21" s="194"/>
      <c r="CA21" s="194"/>
      <c r="CB21" s="194"/>
      <c r="CC21" s="194"/>
      <c r="CD21" s="194"/>
      <c r="CE21" s="194"/>
      <c r="CF21" s="194"/>
      <c r="CG21" s="194"/>
      <c r="CH21" s="194"/>
      <c r="CI21" s="194"/>
      <c r="CJ21" s="194"/>
      <c r="CK21" s="194"/>
      <c r="CL21" s="194"/>
      <c r="CM21" s="194"/>
      <c r="CN21" s="194"/>
      <c r="CO21" s="194"/>
      <c r="CP21" s="194"/>
      <c r="CQ21" s="194"/>
      <c r="CR21" s="194"/>
      <c r="CS21" s="194"/>
      <c r="CT21" s="194"/>
      <c r="CU21" s="194"/>
      <c r="CV21" s="194"/>
      <c r="CW21" s="194"/>
      <c r="CX21" s="194"/>
      <c r="CY21" s="194"/>
      <c r="CZ21" s="194"/>
      <c r="DA21" s="194"/>
      <c r="DB21" s="194"/>
      <c r="DC21" s="194"/>
      <c r="DD21" s="194"/>
      <c r="DE21" s="194"/>
      <c r="DF21" s="194"/>
      <c r="DG21" s="194"/>
      <c r="DH21" s="194"/>
      <c r="DI21" s="194"/>
      <c r="DJ21" s="194"/>
      <c r="DK21" s="194"/>
      <c r="DL21" s="194"/>
      <c r="DM21" s="194"/>
      <c r="DN21" s="194"/>
      <c r="DO21" s="194"/>
      <c r="DP21" s="194"/>
      <c r="DQ21" s="194"/>
      <c r="DR21" s="194"/>
      <c r="DS21" s="194"/>
      <c r="DT21" s="194"/>
      <c r="DU21" s="194"/>
      <c r="DV21" s="194"/>
      <c r="DW21" s="194"/>
      <c r="DX21" s="194"/>
      <c r="DY21" s="194"/>
      <c r="DZ21" s="194"/>
      <c r="EA21" s="194"/>
      <c r="EB21" s="194"/>
      <c r="EC21" s="194"/>
      <c r="ED21" s="194"/>
      <c r="EE21" s="194"/>
      <c r="EF21" s="194"/>
      <c r="EG21" s="194"/>
      <c r="EH21" s="194"/>
      <c r="EI21" s="194"/>
      <c r="EJ21" s="194"/>
      <c r="EK21" s="168"/>
      <c r="EL21" s="168"/>
      <c r="EM21" s="168"/>
      <c r="EN21" s="168"/>
      <c r="EO21" s="168"/>
      <c r="EP21" s="168"/>
      <c r="EQ21" s="168"/>
      <c r="ER21" s="168"/>
      <c r="ES21" s="168"/>
      <c r="ET21" s="168"/>
      <c r="EU21" s="168"/>
      <c r="EV21" s="168"/>
    </row>
    <row r="22" spans="1:153" ht="24.6" customHeight="1" x14ac:dyDescent="0.25">
      <c r="A22" s="168"/>
      <c r="B22" s="299" t="str">
        <f>IF(H19&gt;=F28,CONCATENATE("Spĺňa podmienky dĺžky praxe ",F28," mesiacov ako ",N28),CONCATENATE("Nespĺňa podmienky dĺžky praxe ",F28," mesiacov ako ",N28))</f>
        <v>Nespĺňa podmienky dĺžky praxe 36 mesiacov ako PM projektov so zložitosťou 2,5 alebo zástupca PM projektov so zložitosťou minimálne 3,2</v>
      </c>
      <c r="C22" s="299"/>
      <c r="D22" s="299"/>
      <c r="E22" s="299"/>
      <c r="F22" s="299"/>
      <c r="G22" s="299"/>
      <c r="H22" s="299"/>
      <c r="I22" s="299"/>
      <c r="J22" s="299"/>
      <c r="K22" s="299"/>
      <c r="L22" s="299"/>
      <c r="M22" s="299"/>
      <c r="N22" s="299"/>
      <c r="O22" s="299"/>
      <c r="P22" s="299"/>
      <c r="Q22" s="299"/>
      <c r="R22" s="299"/>
      <c r="S22" s="299"/>
      <c r="T22" s="299"/>
      <c r="U22" s="299"/>
      <c r="V22" s="299"/>
      <c r="W22" s="299"/>
      <c r="X22" s="299"/>
      <c r="Y22" s="299"/>
      <c r="Z22" s="299"/>
      <c r="AA22" s="299"/>
      <c r="AB22" s="299"/>
      <c r="AC22" s="299"/>
      <c r="AD22" s="299"/>
      <c r="AE22" s="299"/>
      <c r="AF22" s="299"/>
      <c r="AG22" s="299"/>
      <c r="AH22" s="299"/>
      <c r="AI22" s="299"/>
      <c r="AJ22" s="299"/>
      <c r="AK22" s="299"/>
      <c r="AL22" s="299"/>
      <c r="AM22" s="299"/>
      <c r="AN22" s="299"/>
      <c r="AO22" s="299"/>
      <c r="AP22" s="299"/>
      <c r="AQ22" s="299"/>
      <c r="AR22" s="299"/>
      <c r="AS22" s="299"/>
      <c r="AT22" s="299"/>
      <c r="AU22" s="299"/>
      <c r="AV22" s="299"/>
      <c r="AW22" s="194"/>
      <c r="AX22" s="194"/>
      <c r="AY22" s="194"/>
      <c r="AZ22" s="194"/>
      <c r="BA22" s="194"/>
      <c r="BB22" s="194"/>
      <c r="BC22" s="194"/>
      <c r="BD22" s="194"/>
      <c r="BE22" s="194"/>
      <c r="BF22" s="194"/>
      <c r="BG22" s="194"/>
      <c r="BH22" s="194"/>
      <c r="BI22" s="194"/>
      <c r="BJ22" s="194"/>
      <c r="BK22" s="194"/>
      <c r="BL22" s="194"/>
      <c r="BM22" s="194"/>
      <c r="BN22" s="194"/>
      <c r="BO22" s="194"/>
      <c r="BP22" s="194"/>
      <c r="BQ22" s="194"/>
      <c r="BR22" s="194"/>
      <c r="BS22" s="194"/>
      <c r="BT22" s="194"/>
      <c r="BU22" s="194"/>
      <c r="BV22" s="194"/>
      <c r="BW22" s="194"/>
      <c r="BX22" s="194"/>
      <c r="BY22" s="194"/>
      <c r="BZ22" s="194"/>
      <c r="CA22" s="194"/>
      <c r="CB22" s="194"/>
      <c r="CC22" s="194"/>
      <c r="CD22" s="194"/>
      <c r="CE22" s="194"/>
      <c r="CF22" s="194"/>
      <c r="CG22" s="194"/>
      <c r="CH22" s="194"/>
      <c r="CI22" s="194"/>
      <c r="CJ22" s="194"/>
      <c r="CK22" s="194"/>
      <c r="CL22" s="194"/>
      <c r="CM22" s="194"/>
      <c r="CN22" s="194"/>
      <c r="CO22" s="194"/>
      <c r="CP22" s="194"/>
      <c r="CQ22" s="194"/>
      <c r="CR22" s="194"/>
      <c r="CS22" s="194"/>
      <c r="CT22" s="194"/>
      <c r="CU22" s="194"/>
      <c r="CV22" s="194"/>
      <c r="CW22" s="194"/>
      <c r="CX22" s="194"/>
      <c r="CY22" s="194"/>
      <c r="CZ22" s="194"/>
      <c r="DA22" s="194"/>
      <c r="DB22" s="194"/>
      <c r="DC22" s="194"/>
      <c r="DD22" s="194"/>
      <c r="DE22" s="194"/>
      <c r="DF22" s="194"/>
      <c r="DG22" s="194"/>
      <c r="DH22" s="194"/>
      <c r="DI22" s="194"/>
      <c r="DJ22" s="194"/>
      <c r="DK22" s="194"/>
      <c r="DL22" s="194"/>
      <c r="DM22" s="194"/>
      <c r="DN22" s="194"/>
      <c r="DO22" s="194"/>
      <c r="DP22" s="194"/>
      <c r="DQ22" s="194"/>
      <c r="DR22" s="194"/>
      <c r="DS22" s="194"/>
      <c r="DT22" s="194"/>
      <c r="DU22" s="194"/>
      <c r="DV22" s="194"/>
      <c r="DW22" s="194"/>
      <c r="DX22" s="194"/>
      <c r="DY22" s="168"/>
      <c r="DZ22" s="168"/>
      <c r="EA22" s="168"/>
      <c r="EB22" s="168"/>
      <c r="EC22" s="168"/>
      <c r="ED22" s="168"/>
      <c r="EE22" s="168"/>
      <c r="EF22" s="168"/>
      <c r="EG22" s="168"/>
      <c r="EH22" s="168"/>
      <c r="EI22" s="168"/>
      <c r="EJ22" s="168"/>
      <c r="EK22" s="168"/>
      <c r="EL22" s="168"/>
      <c r="EM22" s="168"/>
      <c r="EN22" s="168"/>
      <c r="EO22" s="168"/>
      <c r="EP22" s="168"/>
      <c r="EQ22" s="168"/>
      <c r="ER22" s="168"/>
      <c r="ES22" s="168"/>
      <c r="ET22" s="168"/>
      <c r="EU22" s="168"/>
      <c r="EV22" s="168"/>
    </row>
    <row r="23" spans="1:153" ht="39.6" customHeight="1" thickBot="1" x14ac:dyDescent="0.25">
      <c r="A23" s="168"/>
      <c r="B23" s="195"/>
      <c r="C23" s="191"/>
      <c r="D23" s="191"/>
      <c r="E23" s="191"/>
      <c r="F23" s="191"/>
      <c r="G23" s="191"/>
      <c r="H23" s="191"/>
      <c r="I23" s="194"/>
      <c r="J23" s="168"/>
      <c r="K23" s="168"/>
      <c r="L23" s="194"/>
      <c r="M23" s="194"/>
      <c r="N23" s="194"/>
      <c r="O23" s="194"/>
      <c r="P23" s="194"/>
      <c r="Q23" s="194"/>
      <c r="R23" s="194"/>
      <c r="S23" s="194"/>
      <c r="T23" s="194"/>
      <c r="U23" s="194"/>
      <c r="V23" s="194"/>
      <c r="W23" s="194"/>
      <c r="X23" s="194"/>
      <c r="Y23" s="194"/>
      <c r="Z23" s="194"/>
      <c r="AA23" s="194"/>
      <c r="AB23" s="194"/>
      <c r="AC23" s="194"/>
      <c r="AD23" s="194"/>
      <c r="AE23" s="194"/>
      <c r="AF23" s="194"/>
      <c r="AG23" s="194"/>
      <c r="AH23" s="194"/>
      <c r="AI23" s="194"/>
      <c r="AJ23" s="194"/>
      <c r="AK23" s="194"/>
      <c r="AL23" s="194"/>
      <c r="AM23" s="194"/>
      <c r="AN23" s="194"/>
      <c r="AO23" s="194"/>
      <c r="AP23" s="194"/>
      <c r="AQ23" s="194"/>
      <c r="AR23" s="194"/>
      <c r="AS23" s="194"/>
      <c r="AT23" s="194"/>
      <c r="AU23" s="194"/>
      <c r="AV23" s="194"/>
      <c r="AW23" s="194"/>
      <c r="AX23" s="194"/>
      <c r="AY23" s="194"/>
      <c r="AZ23" s="194"/>
      <c r="BA23" s="194"/>
      <c r="BB23" s="194"/>
      <c r="BC23" s="194"/>
      <c r="BD23" s="194"/>
      <c r="BE23" s="194"/>
      <c r="BF23" s="194"/>
      <c r="BG23" s="194"/>
      <c r="BH23" s="194"/>
      <c r="BI23" s="194"/>
      <c r="BJ23" s="194"/>
      <c r="BK23" s="194"/>
      <c r="BL23" s="194"/>
      <c r="BM23" s="194"/>
      <c r="BN23" s="194"/>
      <c r="BO23" s="194"/>
      <c r="BP23" s="194"/>
      <c r="BQ23" s="194"/>
      <c r="BR23" s="194"/>
      <c r="BS23" s="194"/>
      <c r="BT23" s="194"/>
      <c r="BU23" s="194"/>
      <c r="BV23" s="194"/>
      <c r="BW23" s="194"/>
      <c r="BX23" s="194"/>
      <c r="BY23" s="194"/>
      <c r="BZ23" s="194"/>
      <c r="CA23" s="194"/>
      <c r="CB23" s="194"/>
      <c r="CC23" s="194"/>
      <c r="CD23" s="194"/>
      <c r="CE23" s="194"/>
      <c r="CF23" s="194"/>
      <c r="CG23" s="194"/>
      <c r="CH23" s="194"/>
      <c r="CI23" s="194"/>
      <c r="CJ23" s="194"/>
      <c r="CK23" s="194"/>
      <c r="CL23" s="194"/>
      <c r="CM23" s="194"/>
      <c r="CN23" s="194"/>
      <c r="CO23" s="194"/>
      <c r="CP23" s="194"/>
      <c r="CQ23" s="194"/>
      <c r="CR23" s="194"/>
      <c r="CS23" s="194"/>
      <c r="CT23" s="194"/>
      <c r="CU23" s="194"/>
      <c r="CV23" s="194"/>
      <c r="CW23" s="194"/>
      <c r="CX23" s="194"/>
      <c r="CY23" s="194"/>
      <c r="CZ23" s="194"/>
      <c r="DA23" s="194"/>
      <c r="DB23" s="194"/>
      <c r="DC23" s="194"/>
      <c r="DD23" s="194"/>
      <c r="DE23" s="194"/>
      <c r="DF23" s="194"/>
      <c r="DG23" s="194"/>
      <c r="DH23" s="194"/>
      <c r="DI23" s="194"/>
      <c r="DJ23" s="194"/>
      <c r="DK23" s="194"/>
      <c r="DL23" s="194"/>
      <c r="DM23" s="194"/>
      <c r="DN23" s="194"/>
      <c r="DO23" s="194"/>
      <c r="DP23" s="194"/>
      <c r="DQ23" s="194"/>
      <c r="DR23" s="194"/>
      <c r="DS23" s="194"/>
      <c r="DT23" s="194"/>
      <c r="DU23" s="194"/>
      <c r="DV23" s="194"/>
      <c r="DW23" s="194"/>
      <c r="DX23" s="194"/>
      <c r="DY23" s="168"/>
      <c r="DZ23" s="168"/>
      <c r="EA23" s="168"/>
      <c r="EB23" s="168"/>
      <c r="EC23" s="168"/>
      <c r="ED23" s="168"/>
      <c r="EE23" s="168"/>
      <c r="EF23" s="168"/>
      <c r="EG23" s="168"/>
      <c r="EH23" s="168"/>
      <c r="EI23" s="168"/>
      <c r="EJ23" s="168"/>
      <c r="EK23" s="168"/>
      <c r="EL23" s="168"/>
      <c r="EM23" s="168"/>
      <c r="EN23" s="168"/>
      <c r="EO23" s="168"/>
      <c r="EP23" s="168"/>
      <c r="EQ23" s="168"/>
      <c r="ER23" s="168"/>
      <c r="ES23" s="168"/>
      <c r="ET23" s="168"/>
      <c r="EU23" s="168"/>
      <c r="EV23" s="168"/>
    </row>
    <row r="24" spans="1:153" ht="94.15" customHeight="1" thickBot="1" x14ac:dyDescent="0.25">
      <c r="A24" s="306" t="s">
        <v>310</v>
      </c>
      <c r="B24" s="307"/>
      <c r="C24" s="124" t="s">
        <v>313</v>
      </c>
      <c r="D24" s="124" t="s">
        <v>312</v>
      </c>
      <c r="E24" s="124" t="s">
        <v>314</v>
      </c>
      <c r="F24" s="124" t="s">
        <v>316</v>
      </c>
      <c r="G24" s="124" t="s">
        <v>317</v>
      </c>
      <c r="H24" s="125" t="s">
        <v>311</v>
      </c>
      <c r="I24" s="308" t="s">
        <v>328</v>
      </c>
      <c r="J24" s="309"/>
      <c r="M24" s="310" t="s">
        <v>306</v>
      </c>
      <c r="N24" s="311"/>
      <c r="O24" s="311"/>
      <c r="P24" s="311"/>
      <c r="Q24" s="311"/>
      <c r="R24" s="311"/>
      <c r="S24" s="311"/>
      <c r="T24" s="311"/>
      <c r="U24" s="311"/>
      <c r="V24" s="311"/>
      <c r="W24" s="311"/>
      <c r="X24" s="311"/>
      <c r="Y24" s="311"/>
      <c r="Z24" s="311"/>
      <c r="AA24" s="311"/>
      <c r="AB24" s="311"/>
      <c r="AC24" s="311"/>
      <c r="AD24" s="311"/>
      <c r="AE24" s="311"/>
      <c r="AF24" s="311"/>
      <c r="AG24" s="311"/>
      <c r="AH24" s="311"/>
      <c r="AI24" s="311"/>
      <c r="AJ24" s="311"/>
      <c r="AK24" s="311"/>
      <c r="AL24" s="311"/>
      <c r="AM24" s="311"/>
      <c r="AN24" s="311"/>
      <c r="AO24" s="311"/>
      <c r="AP24" s="311"/>
      <c r="AQ24" s="311"/>
      <c r="AR24" s="311"/>
      <c r="AS24" s="311"/>
      <c r="AT24" s="311"/>
      <c r="AU24" s="311"/>
      <c r="AV24" s="312"/>
      <c r="AW24" s="194"/>
      <c r="AX24" s="194"/>
      <c r="AY24" s="194"/>
      <c r="AZ24" s="194"/>
      <c r="BA24" s="194"/>
      <c r="BB24" s="194"/>
      <c r="BC24" s="194"/>
      <c r="BD24" s="194"/>
      <c r="BE24" s="194"/>
      <c r="BF24" s="194"/>
      <c r="BG24" s="194"/>
      <c r="BH24" s="194"/>
      <c r="BI24" s="194"/>
      <c r="BJ24" s="194"/>
      <c r="BK24" s="194"/>
      <c r="BL24" s="194"/>
      <c r="BM24" s="194"/>
      <c r="BN24" s="194"/>
      <c r="BO24" s="194"/>
      <c r="BP24" s="194"/>
      <c r="BQ24" s="194"/>
      <c r="BR24" s="194"/>
      <c r="BS24" s="194"/>
      <c r="BT24" s="194"/>
      <c r="BU24" s="194"/>
      <c r="BV24" s="194"/>
      <c r="BW24" s="194"/>
      <c r="BX24" s="194"/>
      <c r="BY24" s="194"/>
      <c r="BZ24" s="194"/>
      <c r="CA24" s="194"/>
      <c r="CB24" s="194"/>
      <c r="CC24" s="194"/>
      <c r="CD24" s="194"/>
      <c r="CE24" s="194"/>
      <c r="CF24" s="194"/>
      <c r="CG24" s="194"/>
      <c r="CH24" s="194"/>
      <c r="CI24" s="194"/>
      <c r="CJ24" s="194"/>
      <c r="CK24" s="194"/>
      <c r="CL24" s="194"/>
      <c r="CM24" s="194"/>
      <c r="CN24" s="194"/>
      <c r="CO24" s="194"/>
      <c r="CP24" s="194"/>
      <c r="CQ24" s="194"/>
      <c r="CR24" s="194"/>
      <c r="CS24" s="194"/>
      <c r="CT24" s="194"/>
      <c r="CU24" s="194"/>
      <c r="CV24" s="194"/>
      <c r="CW24" s="194"/>
      <c r="CX24" s="194"/>
      <c r="CY24" s="194"/>
      <c r="CZ24" s="194"/>
      <c r="DA24" s="194"/>
      <c r="DB24" s="194"/>
      <c r="DC24" s="194"/>
      <c r="DD24" s="194"/>
      <c r="DE24" s="194"/>
      <c r="DF24" s="194"/>
      <c r="DG24" s="194"/>
      <c r="DH24" s="194"/>
      <c r="DI24" s="194"/>
      <c r="DJ24" s="194"/>
      <c r="DK24" s="194"/>
      <c r="DL24" s="194"/>
      <c r="DM24" s="194"/>
      <c r="DN24" s="194"/>
      <c r="DO24" s="194"/>
      <c r="DP24" s="194"/>
      <c r="DQ24" s="194"/>
      <c r="DR24" s="194"/>
      <c r="DS24" s="194"/>
      <c r="DT24" s="194"/>
      <c r="DU24" s="194"/>
      <c r="DV24" s="194"/>
      <c r="DW24" s="194"/>
      <c r="DX24" s="194"/>
      <c r="DY24" s="168"/>
      <c r="DZ24" s="168"/>
      <c r="EA24" s="168"/>
      <c r="EB24" s="168"/>
      <c r="EC24" s="168"/>
      <c r="ED24" s="168"/>
      <c r="EE24" s="168"/>
      <c r="EF24" s="168"/>
      <c r="EG24" s="168"/>
      <c r="EH24" s="168"/>
      <c r="EI24" s="168"/>
      <c r="EJ24" s="168"/>
      <c r="EK24" s="168"/>
      <c r="EL24" s="168"/>
      <c r="EM24" s="168"/>
      <c r="EN24" s="168"/>
      <c r="EO24" s="168"/>
      <c r="EP24" s="168"/>
      <c r="EQ24" s="168"/>
      <c r="ER24" s="168"/>
      <c r="ES24" s="168"/>
      <c r="ET24" s="168"/>
      <c r="EU24" s="168"/>
      <c r="EV24" s="168"/>
      <c r="EW24" s="168"/>
    </row>
    <row r="25" spans="1:153" ht="15" customHeight="1" x14ac:dyDescent="0.2">
      <c r="A25" s="313" t="s">
        <v>309</v>
      </c>
      <c r="B25" s="314"/>
      <c r="C25" s="117">
        <f>12*12</f>
        <v>144</v>
      </c>
      <c r="D25" s="117">
        <v>60</v>
      </c>
      <c r="E25" s="117">
        <f>IF($C$3="predĺžený",SUM(I18:EV18),SUM(I18:EV18))</f>
        <v>0</v>
      </c>
      <c r="F25" s="117">
        <v>36</v>
      </c>
      <c r="G25" s="117" t="str">
        <f>IF($G$19=H25,SUM($I$19:$EV$19)," ")</f>
        <v xml:space="preserve"> </v>
      </c>
      <c r="H25" s="118">
        <v>3.2</v>
      </c>
      <c r="I25" s="118">
        <v>12</v>
      </c>
      <c r="J25" s="118">
        <v>12</v>
      </c>
      <c r="M25" s="182" t="s">
        <v>265</v>
      </c>
      <c r="N25" s="315" t="s">
        <v>319</v>
      </c>
      <c r="O25" s="315"/>
      <c r="P25" s="315"/>
      <c r="Q25" s="315"/>
      <c r="R25" s="315"/>
      <c r="S25" s="315"/>
      <c r="T25" s="315"/>
      <c r="U25" s="315"/>
      <c r="V25" s="315"/>
      <c r="W25" s="315"/>
      <c r="X25" s="315"/>
      <c r="Y25" s="315"/>
      <c r="Z25" s="315"/>
      <c r="AA25" s="315"/>
      <c r="AB25" s="315"/>
      <c r="AC25" s="315"/>
      <c r="AD25" s="315"/>
      <c r="AE25" s="315"/>
      <c r="AF25" s="315"/>
      <c r="AG25" s="315"/>
      <c r="AH25" s="315"/>
      <c r="AI25" s="315"/>
      <c r="AJ25" s="315"/>
      <c r="AK25" s="315"/>
      <c r="AL25" s="315"/>
      <c r="AM25" s="315"/>
      <c r="AN25" s="315"/>
      <c r="AO25" s="315"/>
      <c r="AP25" s="315"/>
      <c r="AQ25" s="315"/>
      <c r="AR25" s="315"/>
      <c r="AS25" s="315"/>
      <c r="AT25" s="315"/>
      <c r="AU25" s="315"/>
      <c r="AV25" s="316"/>
      <c r="AW25" s="194"/>
      <c r="AX25" s="194"/>
      <c r="AY25" s="194"/>
      <c r="AZ25" s="194"/>
      <c r="BA25" s="194"/>
      <c r="BB25" s="194"/>
      <c r="BC25" s="194"/>
      <c r="BD25" s="194"/>
      <c r="BE25" s="194"/>
      <c r="BF25" s="194"/>
      <c r="BG25" s="194"/>
      <c r="BH25" s="194"/>
      <c r="BI25" s="194"/>
      <c r="BJ25" s="194"/>
      <c r="BK25" s="194"/>
      <c r="BL25" s="194"/>
      <c r="BM25" s="194"/>
      <c r="BN25" s="194"/>
      <c r="BO25" s="194"/>
      <c r="BP25" s="194"/>
      <c r="BQ25" s="194"/>
      <c r="BR25" s="194"/>
      <c r="BS25" s="194"/>
      <c r="BT25" s="194"/>
      <c r="BU25" s="194"/>
      <c r="BV25" s="194"/>
      <c r="BW25" s="194"/>
      <c r="BX25" s="194"/>
      <c r="BY25" s="194"/>
      <c r="BZ25" s="194"/>
      <c r="CA25" s="194"/>
      <c r="CB25" s="194"/>
      <c r="CC25" s="194"/>
      <c r="CD25" s="194"/>
      <c r="CE25" s="194"/>
      <c r="CF25" s="194"/>
      <c r="CG25" s="194"/>
      <c r="CH25" s="194"/>
      <c r="CI25" s="194"/>
      <c r="CJ25" s="194"/>
      <c r="CK25" s="194"/>
      <c r="CL25" s="194"/>
      <c r="CM25" s="194"/>
      <c r="CN25" s="194"/>
      <c r="CO25" s="194"/>
      <c r="CP25" s="194"/>
      <c r="CQ25" s="194"/>
      <c r="CR25" s="194"/>
      <c r="CS25" s="194"/>
      <c r="CT25" s="194"/>
      <c r="CU25" s="194"/>
      <c r="CV25" s="194"/>
      <c r="CW25" s="194"/>
      <c r="CX25" s="194"/>
      <c r="CY25" s="194"/>
      <c r="CZ25" s="194"/>
      <c r="DA25" s="194"/>
      <c r="DB25" s="194"/>
      <c r="DC25" s="194"/>
      <c r="DD25" s="194"/>
      <c r="DE25" s="194"/>
      <c r="DF25" s="194"/>
      <c r="DG25" s="194"/>
      <c r="DH25" s="194"/>
      <c r="DI25" s="194"/>
      <c r="DJ25" s="194"/>
      <c r="DK25" s="194"/>
      <c r="DL25" s="194"/>
      <c r="DM25" s="194"/>
      <c r="DN25" s="194"/>
      <c r="DO25" s="194"/>
      <c r="DP25" s="194"/>
      <c r="DQ25" s="194"/>
      <c r="DR25" s="194"/>
      <c r="DS25" s="194"/>
      <c r="DT25" s="194"/>
      <c r="DU25" s="194"/>
      <c r="DV25" s="194"/>
      <c r="DW25" s="194"/>
      <c r="DX25" s="194"/>
      <c r="DY25" s="168"/>
      <c r="DZ25" s="168"/>
      <c r="EA25" s="168"/>
      <c r="EB25" s="168"/>
      <c r="EC25" s="168"/>
      <c r="ED25" s="168"/>
      <c r="EE25" s="168"/>
      <c r="EF25" s="168"/>
      <c r="EG25" s="168"/>
      <c r="EH25" s="168"/>
      <c r="EI25" s="168"/>
      <c r="EJ25" s="168"/>
      <c r="EK25" s="168"/>
      <c r="EL25" s="168"/>
      <c r="EM25" s="168"/>
      <c r="EN25" s="168"/>
      <c r="EO25" s="168"/>
      <c r="EP25" s="168"/>
      <c r="EQ25" s="168"/>
      <c r="ER25" s="168"/>
      <c r="ES25" s="168"/>
      <c r="ET25" s="168"/>
      <c r="EU25" s="168"/>
      <c r="EV25" s="168"/>
      <c r="EW25" s="168"/>
    </row>
    <row r="26" spans="1:153" ht="15" customHeight="1" x14ac:dyDescent="0.2">
      <c r="A26" s="317" t="s">
        <v>0</v>
      </c>
      <c r="B26" s="318"/>
      <c r="C26" s="106">
        <f>12*8</f>
        <v>96</v>
      </c>
      <c r="D26" s="106">
        <v>60</v>
      </c>
      <c r="E26" s="106">
        <f>IF($C$3="predĺžený",SUM(I18:EV18),SUM(I18:CZ18))</f>
        <v>0</v>
      </c>
      <c r="F26" s="106">
        <v>36</v>
      </c>
      <c r="G26" s="117">
        <f>IF($G$19=H26,SUM($I$19:$CZ$19)," ")</f>
        <v>0</v>
      </c>
      <c r="H26" s="119">
        <v>2.5</v>
      </c>
      <c r="I26" s="119">
        <v>8</v>
      </c>
      <c r="J26" s="119">
        <v>12</v>
      </c>
      <c r="M26" s="180" t="s">
        <v>266</v>
      </c>
      <c r="N26" s="319" t="s">
        <v>320</v>
      </c>
      <c r="O26" s="319"/>
      <c r="P26" s="319"/>
      <c r="Q26" s="319"/>
      <c r="R26" s="319"/>
      <c r="S26" s="319"/>
      <c r="T26" s="319"/>
      <c r="U26" s="319"/>
      <c r="V26" s="319"/>
      <c r="W26" s="319"/>
      <c r="X26" s="319"/>
      <c r="Y26" s="319"/>
      <c r="Z26" s="319"/>
      <c r="AA26" s="319"/>
      <c r="AB26" s="319"/>
      <c r="AC26" s="319"/>
      <c r="AD26" s="319"/>
      <c r="AE26" s="319"/>
      <c r="AF26" s="319"/>
      <c r="AG26" s="319"/>
      <c r="AH26" s="319"/>
      <c r="AI26" s="319"/>
      <c r="AJ26" s="319"/>
      <c r="AK26" s="319"/>
      <c r="AL26" s="319"/>
      <c r="AM26" s="319"/>
      <c r="AN26" s="319"/>
      <c r="AO26" s="319"/>
      <c r="AP26" s="319"/>
      <c r="AQ26" s="319"/>
      <c r="AR26" s="319"/>
      <c r="AS26" s="319"/>
      <c r="AT26" s="319"/>
      <c r="AU26" s="319"/>
      <c r="AV26" s="320"/>
      <c r="AW26" s="194"/>
      <c r="AX26" s="194"/>
      <c r="AY26" s="194"/>
      <c r="AZ26" s="194"/>
      <c r="BA26" s="194"/>
      <c r="BB26" s="194"/>
      <c r="BC26" s="194"/>
      <c r="BD26" s="194"/>
      <c r="BE26" s="194"/>
      <c r="BF26" s="194"/>
      <c r="BG26" s="194"/>
      <c r="BH26" s="194"/>
      <c r="BI26" s="194"/>
      <c r="BJ26" s="194"/>
      <c r="BK26" s="194"/>
      <c r="BL26" s="194"/>
      <c r="BM26" s="194"/>
      <c r="BN26" s="194"/>
      <c r="BO26" s="194"/>
      <c r="BP26" s="194"/>
      <c r="BQ26" s="194"/>
      <c r="BR26" s="194"/>
      <c r="BS26" s="194"/>
      <c r="BT26" s="194"/>
      <c r="BU26" s="194"/>
      <c r="BV26" s="194"/>
      <c r="BW26" s="194"/>
      <c r="BX26" s="194"/>
      <c r="BY26" s="194"/>
      <c r="BZ26" s="194"/>
      <c r="CA26" s="194"/>
      <c r="CB26" s="194"/>
      <c r="CC26" s="194"/>
      <c r="CD26" s="194"/>
      <c r="CE26" s="194"/>
      <c r="CF26" s="194"/>
      <c r="CG26" s="194"/>
      <c r="CH26" s="194"/>
      <c r="CI26" s="194"/>
      <c r="CJ26" s="194"/>
      <c r="CK26" s="194"/>
      <c r="CL26" s="194"/>
      <c r="CM26" s="194"/>
      <c r="CN26" s="194"/>
      <c r="CO26" s="194"/>
      <c r="CP26" s="194"/>
      <c r="CQ26" s="194"/>
      <c r="CR26" s="194"/>
      <c r="CS26" s="194"/>
      <c r="CT26" s="194"/>
      <c r="CU26" s="194"/>
      <c r="CV26" s="194"/>
      <c r="CW26" s="194"/>
      <c r="CX26" s="194"/>
      <c r="CY26" s="194"/>
      <c r="CZ26" s="194"/>
      <c r="DA26" s="194"/>
      <c r="DB26" s="194"/>
      <c r="DC26" s="194"/>
      <c r="DD26" s="194"/>
      <c r="DE26" s="194"/>
      <c r="DF26" s="194"/>
      <c r="DG26" s="194"/>
      <c r="DH26" s="194"/>
      <c r="DI26" s="194"/>
      <c r="DJ26" s="194"/>
      <c r="DK26" s="194"/>
      <c r="DL26" s="194"/>
      <c r="DM26" s="194"/>
      <c r="DN26" s="194"/>
      <c r="DO26" s="194"/>
      <c r="DP26" s="194"/>
      <c r="DQ26" s="194"/>
      <c r="DR26" s="194"/>
      <c r="DS26" s="194"/>
      <c r="DT26" s="194"/>
      <c r="DU26" s="194"/>
      <c r="DV26" s="194"/>
      <c r="DW26" s="194"/>
      <c r="DX26" s="194"/>
      <c r="DY26" s="168"/>
      <c r="DZ26" s="168"/>
      <c r="EA26" s="168"/>
      <c r="EB26" s="168"/>
      <c r="EC26" s="168"/>
      <c r="ED26" s="168"/>
      <c r="EE26" s="168"/>
      <c r="EF26" s="168"/>
      <c r="EG26" s="168"/>
      <c r="EH26" s="168"/>
      <c r="EI26" s="168"/>
      <c r="EJ26" s="168"/>
      <c r="EK26" s="168"/>
      <c r="EL26" s="168"/>
      <c r="EM26" s="168"/>
      <c r="EN26" s="168"/>
      <c r="EO26" s="168"/>
      <c r="EP26" s="168"/>
      <c r="EQ26" s="168"/>
      <c r="ER26" s="168"/>
      <c r="ES26" s="168"/>
      <c r="ET26" s="168"/>
      <c r="EU26" s="168"/>
      <c r="EV26" s="168"/>
      <c r="EW26" s="168"/>
    </row>
    <row r="27" spans="1:153" ht="15" customHeight="1" thickBot="1" x14ac:dyDescent="0.25">
      <c r="A27" s="300" t="s">
        <v>307</v>
      </c>
      <c r="B27" s="301"/>
      <c r="C27" s="107">
        <f>6*12</f>
        <v>72</v>
      </c>
      <c r="D27" s="107">
        <v>36</v>
      </c>
      <c r="E27" s="107">
        <f>IF($C$3="predĺžený",SUM(I18:DX18),SUM(I18:CB18))</f>
        <v>0</v>
      </c>
      <c r="F27" s="107">
        <v>36</v>
      </c>
      <c r="G27" s="117" t="str">
        <f>IF($G$19=H27,SUM($I$19:$CB$19)," ")</f>
        <v xml:space="preserve"> </v>
      </c>
      <c r="H27" s="116">
        <v>1.6</v>
      </c>
      <c r="I27" s="116">
        <v>6</v>
      </c>
      <c r="J27" s="116">
        <v>10</v>
      </c>
      <c r="M27" s="183" t="s">
        <v>274</v>
      </c>
      <c r="N27" s="302" t="s">
        <v>318</v>
      </c>
      <c r="O27" s="302"/>
      <c r="P27" s="302"/>
      <c r="Q27" s="302"/>
      <c r="R27" s="302"/>
      <c r="S27" s="302"/>
      <c r="T27" s="302"/>
      <c r="U27" s="302"/>
      <c r="V27" s="302"/>
      <c r="W27" s="302"/>
      <c r="X27" s="302"/>
      <c r="Y27" s="302"/>
      <c r="Z27" s="302"/>
      <c r="AA27" s="302"/>
      <c r="AB27" s="302"/>
      <c r="AC27" s="302"/>
      <c r="AD27" s="302"/>
      <c r="AE27" s="302"/>
      <c r="AF27" s="302"/>
      <c r="AG27" s="302"/>
      <c r="AH27" s="302"/>
      <c r="AI27" s="302"/>
      <c r="AJ27" s="302"/>
      <c r="AK27" s="302"/>
      <c r="AL27" s="302"/>
      <c r="AM27" s="302"/>
      <c r="AN27" s="302"/>
      <c r="AO27" s="302"/>
      <c r="AP27" s="302"/>
      <c r="AQ27" s="302"/>
      <c r="AR27" s="302"/>
      <c r="AS27" s="302"/>
      <c r="AT27" s="302"/>
      <c r="AU27" s="302"/>
      <c r="AV27" s="303"/>
      <c r="AW27" s="194"/>
      <c r="AX27" s="194"/>
      <c r="AY27" s="194"/>
      <c r="AZ27" s="194"/>
      <c r="BA27" s="194"/>
      <c r="BB27" s="194"/>
      <c r="BC27" s="194"/>
      <c r="BD27" s="194"/>
      <c r="BE27" s="194"/>
      <c r="BF27" s="194"/>
      <c r="BG27" s="194"/>
      <c r="BH27" s="194"/>
      <c r="BI27" s="194"/>
      <c r="BJ27" s="194"/>
      <c r="BK27" s="194"/>
      <c r="BL27" s="194"/>
      <c r="BM27" s="194"/>
      <c r="BN27" s="194"/>
      <c r="BO27" s="194"/>
      <c r="BP27" s="194"/>
      <c r="BQ27" s="194"/>
      <c r="BR27" s="194"/>
      <c r="BS27" s="194"/>
      <c r="BT27" s="194"/>
      <c r="BU27" s="194"/>
      <c r="BV27" s="194"/>
      <c r="BW27" s="194"/>
      <c r="BX27" s="194"/>
      <c r="BY27" s="194"/>
      <c r="BZ27" s="194"/>
      <c r="CA27" s="194"/>
      <c r="CB27" s="194"/>
      <c r="CC27" s="194"/>
      <c r="CD27" s="194"/>
      <c r="CE27" s="194"/>
      <c r="CF27" s="194"/>
      <c r="CG27" s="194"/>
      <c r="CH27" s="194"/>
      <c r="CI27" s="194"/>
      <c r="CJ27" s="194"/>
      <c r="CK27" s="194"/>
      <c r="CL27" s="194"/>
      <c r="CM27" s="194"/>
      <c r="CN27" s="194"/>
      <c r="CO27" s="194"/>
      <c r="CP27" s="194"/>
      <c r="CQ27" s="194"/>
      <c r="CR27" s="194"/>
      <c r="CS27" s="194"/>
      <c r="CT27" s="194"/>
      <c r="CU27" s="194"/>
      <c r="CV27" s="194"/>
      <c r="CW27" s="194"/>
      <c r="CX27" s="194"/>
      <c r="CY27" s="194"/>
      <c r="CZ27" s="194"/>
      <c r="DA27" s="194"/>
      <c r="DB27" s="194"/>
      <c r="DC27" s="194"/>
      <c r="DD27" s="194"/>
      <c r="DE27" s="194"/>
      <c r="DF27" s="194"/>
      <c r="DG27" s="194"/>
      <c r="DH27" s="194"/>
      <c r="DI27" s="194"/>
      <c r="DJ27" s="194"/>
      <c r="DK27" s="194"/>
      <c r="DL27" s="194"/>
      <c r="DM27" s="194"/>
      <c r="DN27" s="194"/>
      <c r="DO27" s="194"/>
      <c r="DP27" s="194"/>
      <c r="DQ27" s="194"/>
      <c r="DR27" s="194"/>
      <c r="DS27" s="194"/>
      <c r="DT27" s="194"/>
      <c r="DU27" s="194"/>
      <c r="DV27" s="194"/>
      <c r="DW27" s="194"/>
      <c r="DX27" s="194"/>
      <c r="DY27" s="168"/>
      <c r="DZ27" s="168"/>
      <c r="EA27" s="168"/>
      <c r="EB27" s="168"/>
      <c r="EC27" s="168"/>
      <c r="ED27" s="168"/>
      <c r="EE27" s="168"/>
      <c r="EF27" s="168"/>
      <c r="EG27" s="168"/>
      <c r="EH27" s="168"/>
      <c r="EI27" s="168"/>
      <c r="EJ27" s="168"/>
      <c r="EK27" s="168"/>
      <c r="EL27" s="168"/>
      <c r="EM27" s="168"/>
      <c r="EN27" s="168"/>
      <c r="EO27" s="168"/>
      <c r="EP27" s="168"/>
      <c r="EQ27" s="168"/>
      <c r="ER27" s="168"/>
      <c r="ES27" s="168"/>
      <c r="ET27" s="168"/>
      <c r="EU27" s="168"/>
      <c r="EV27" s="168"/>
      <c r="EW27" s="168"/>
    </row>
    <row r="28" spans="1:153" ht="15" customHeight="1" thickBot="1" x14ac:dyDescent="0.3">
      <c r="A28" s="120" t="s">
        <v>347</v>
      </c>
      <c r="B28" s="122"/>
      <c r="C28" s="128">
        <f>VLOOKUP(E2,A25:C27,3,)</f>
        <v>96</v>
      </c>
      <c r="D28" s="123">
        <f>VLOOKUP($E$2,A25:D27,4,)</f>
        <v>60</v>
      </c>
      <c r="E28" s="128">
        <f>VLOOKUP($E$2,A25:E27,5,)</f>
        <v>0</v>
      </c>
      <c r="F28" s="123">
        <f>VLOOKUP($E$2,A25:F27,6,)</f>
        <v>36</v>
      </c>
      <c r="G28" s="128">
        <f>VLOOKUP($E$2,A25:G27,7,)</f>
        <v>0</v>
      </c>
      <c r="H28" s="129">
        <f>VLOOKUP($E$2,A25:H27,8,)</f>
        <v>2.5</v>
      </c>
      <c r="I28" s="129">
        <f>VLOOKUP($E$2,A25:I27,9,)</f>
        <v>8</v>
      </c>
      <c r="J28" s="129">
        <f>VLOOKUP($E$2,A25:J27,10,)</f>
        <v>12</v>
      </c>
      <c r="M28" s="181"/>
      <c r="N28" s="304" t="str">
        <f>VLOOKUP($E$2,A25:N27,14,)</f>
        <v>PM projektov so zložitosťou 2,5 alebo zástupca PM projektov so zložitosťou minimálne 3,2</v>
      </c>
      <c r="O28" s="304"/>
      <c r="P28" s="304"/>
      <c r="Q28" s="304"/>
      <c r="R28" s="304"/>
      <c r="S28" s="304"/>
      <c r="T28" s="304"/>
      <c r="U28" s="304"/>
      <c r="V28" s="304"/>
      <c r="W28" s="304"/>
      <c r="X28" s="304"/>
      <c r="Y28" s="304"/>
      <c r="Z28" s="304"/>
      <c r="AA28" s="304"/>
      <c r="AB28" s="304"/>
      <c r="AC28" s="304"/>
      <c r="AD28" s="304"/>
      <c r="AE28" s="304"/>
      <c r="AF28" s="304"/>
      <c r="AG28" s="304"/>
      <c r="AH28" s="304"/>
      <c r="AI28" s="304"/>
      <c r="AJ28" s="304"/>
      <c r="AK28" s="304"/>
      <c r="AL28" s="304"/>
      <c r="AM28" s="304"/>
      <c r="AN28" s="304"/>
      <c r="AO28" s="304"/>
      <c r="AP28" s="304"/>
      <c r="AQ28" s="304"/>
      <c r="AR28" s="304"/>
      <c r="AS28" s="304"/>
      <c r="AT28" s="304"/>
      <c r="AU28" s="304"/>
      <c r="AV28" s="305"/>
      <c r="AW28" s="168"/>
      <c r="AX28" s="168"/>
      <c r="AY28" s="168"/>
      <c r="AZ28" s="168"/>
      <c r="BA28" s="168"/>
      <c r="BB28" s="168"/>
      <c r="BC28" s="168"/>
      <c r="BD28" s="168"/>
      <c r="BE28" s="168"/>
      <c r="BF28" s="168"/>
      <c r="BG28" s="168"/>
      <c r="BH28" s="168"/>
      <c r="BI28" s="168"/>
      <c r="BJ28" s="168"/>
      <c r="BK28" s="168"/>
      <c r="BL28" s="168"/>
      <c r="BM28" s="168"/>
      <c r="BN28" s="168"/>
      <c r="BO28" s="168"/>
      <c r="BP28" s="168"/>
      <c r="BQ28" s="168"/>
      <c r="BR28" s="168"/>
      <c r="BS28" s="168"/>
      <c r="BT28" s="168"/>
      <c r="BU28" s="168"/>
      <c r="BV28" s="168"/>
      <c r="BW28" s="168"/>
      <c r="BX28" s="168"/>
      <c r="BY28" s="168"/>
      <c r="BZ28" s="168"/>
      <c r="CA28" s="168"/>
      <c r="CB28" s="168"/>
      <c r="CC28" s="168"/>
      <c r="CD28" s="168"/>
      <c r="CE28" s="168"/>
      <c r="CF28" s="168"/>
      <c r="CG28" s="168"/>
      <c r="CH28" s="168"/>
      <c r="CI28" s="168"/>
      <c r="CJ28" s="168"/>
      <c r="CK28" s="168"/>
      <c r="CL28" s="168"/>
      <c r="CM28" s="168"/>
      <c r="CN28" s="168"/>
      <c r="CO28" s="168"/>
      <c r="CP28" s="168"/>
      <c r="CQ28" s="168"/>
      <c r="CR28" s="168"/>
      <c r="CS28" s="168"/>
      <c r="CT28" s="168"/>
      <c r="CU28" s="168"/>
      <c r="CV28" s="168"/>
      <c r="CW28" s="168"/>
      <c r="CX28" s="168"/>
      <c r="CY28" s="168"/>
      <c r="CZ28" s="168"/>
      <c r="DA28" s="168"/>
      <c r="DB28" s="168"/>
      <c r="DC28" s="168"/>
      <c r="DD28" s="168"/>
      <c r="DE28" s="168"/>
      <c r="DF28" s="168"/>
      <c r="DG28" s="168"/>
      <c r="DH28" s="168"/>
      <c r="DI28" s="168"/>
      <c r="DJ28" s="168"/>
      <c r="DK28" s="168"/>
      <c r="DL28" s="168"/>
      <c r="DM28" s="168"/>
      <c r="DN28" s="168"/>
      <c r="DO28" s="168"/>
      <c r="DP28" s="168"/>
      <c r="DQ28" s="168"/>
      <c r="DR28" s="168"/>
      <c r="DS28" s="168"/>
      <c r="DT28" s="168"/>
      <c r="DU28" s="168"/>
      <c r="DV28" s="168"/>
      <c r="DW28" s="168"/>
      <c r="DX28" s="168"/>
      <c r="DY28" s="168"/>
      <c r="DZ28" s="168"/>
      <c r="EA28" s="168"/>
      <c r="EB28" s="168"/>
      <c r="EC28" s="168"/>
      <c r="ED28" s="168"/>
      <c r="EE28" s="168"/>
      <c r="EF28" s="168"/>
      <c r="EG28" s="168"/>
      <c r="EH28" s="168"/>
      <c r="EI28" s="168"/>
      <c r="EJ28" s="168"/>
      <c r="EK28" s="168"/>
      <c r="EL28" s="168"/>
      <c r="EM28" s="168"/>
      <c r="EN28" s="168"/>
      <c r="EO28" s="168"/>
      <c r="EP28" s="168"/>
      <c r="EQ28" s="168"/>
      <c r="ER28" s="168"/>
      <c r="ES28" s="168"/>
      <c r="ET28" s="168"/>
      <c r="EU28" s="168"/>
      <c r="EV28" s="168"/>
      <c r="EW28" s="168"/>
    </row>
    <row r="29" spans="1:153" x14ac:dyDescent="0.2">
      <c r="A29" s="168"/>
      <c r="B29" s="168"/>
      <c r="C29" s="191"/>
      <c r="D29" s="191"/>
      <c r="E29" s="191"/>
      <c r="F29" s="191"/>
      <c r="G29" s="191"/>
      <c r="H29" s="168"/>
      <c r="I29" s="168"/>
      <c r="J29" s="198"/>
      <c r="K29" s="199"/>
      <c r="L29" s="200"/>
      <c r="M29" s="201"/>
      <c r="N29" s="202"/>
      <c r="O29" s="202"/>
      <c r="P29" s="201"/>
      <c r="Q29" s="203"/>
      <c r="R29" s="204"/>
      <c r="S29" s="202"/>
      <c r="T29" s="168"/>
      <c r="U29" s="168"/>
      <c r="V29" s="168"/>
      <c r="W29" s="168"/>
      <c r="X29" s="168"/>
      <c r="Y29" s="168"/>
      <c r="Z29" s="168"/>
      <c r="AA29" s="168"/>
      <c r="AB29" s="168"/>
      <c r="AC29" s="168"/>
      <c r="AD29" s="168"/>
      <c r="AE29" s="168"/>
      <c r="AF29" s="168"/>
      <c r="AG29" s="168" t="s">
        <v>308</v>
      </c>
      <c r="AH29" s="168"/>
      <c r="AI29" s="168"/>
      <c r="AJ29" s="168"/>
      <c r="AK29" s="168"/>
      <c r="AL29" s="168"/>
      <c r="AM29" s="168"/>
      <c r="AN29" s="168"/>
      <c r="AO29" s="168"/>
      <c r="AP29" s="168"/>
      <c r="AQ29" s="168"/>
      <c r="AR29" s="168"/>
      <c r="AS29" s="168"/>
      <c r="AT29" s="168"/>
      <c r="AU29" s="168"/>
      <c r="AV29" s="168"/>
      <c r="AW29" s="168"/>
      <c r="AX29" s="168"/>
      <c r="AY29" s="168"/>
      <c r="AZ29" s="168"/>
      <c r="BA29" s="168"/>
      <c r="BB29" s="168"/>
      <c r="BC29" s="168"/>
      <c r="BD29" s="168"/>
      <c r="BE29" s="168"/>
      <c r="BF29" s="168"/>
      <c r="BG29" s="168"/>
      <c r="BH29" s="168"/>
      <c r="BI29" s="168"/>
      <c r="BJ29" s="168"/>
      <c r="BK29" s="168"/>
      <c r="BL29" s="168"/>
      <c r="BM29" s="168"/>
      <c r="BN29" s="168"/>
      <c r="BO29" s="168"/>
      <c r="BP29" s="168"/>
      <c r="BQ29" s="168"/>
      <c r="BR29" s="168"/>
      <c r="BS29" s="168"/>
      <c r="BT29" s="168"/>
      <c r="BU29" s="168"/>
      <c r="BV29" s="168"/>
      <c r="BW29" s="168"/>
      <c r="BX29" s="168"/>
      <c r="BY29" s="168"/>
      <c r="BZ29" s="168"/>
      <c r="CA29" s="168"/>
      <c r="CB29" s="168"/>
      <c r="CC29" s="168"/>
      <c r="CD29" s="168"/>
      <c r="CE29" s="168"/>
      <c r="CF29" s="168"/>
      <c r="CG29" s="168"/>
      <c r="CH29" s="168"/>
      <c r="CI29" s="168"/>
      <c r="CJ29" s="168"/>
      <c r="CK29" s="168"/>
      <c r="CL29" s="168"/>
      <c r="CM29" s="168"/>
      <c r="CN29" s="168"/>
      <c r="CO29" s="168"/>
      <c r="CP29" s="168"/>
      <c r="CQ29" s="168"/>
      <c r="CR29" s="168"/>
      <c r="CS29" s="168"/>
      <c r="CT29" s="168"/>
      <c r="CU29" s="168"/>
      <c r="CV29" s="168"/>
      <c r="CW29" s="168"/>
      <c r="CX29" s="168"/>
      <c r="CY29" s="168"/>
      <c r="CZ29" s="168"/>
      <c r="DA29" s="168"/>
      <c r="DB29" s="168"/>
      <c r="DC29" s="168"/>
      <c r="DD29" s="168"/>
      <c r="DE29" s="168"/>
      <c r="DF29" s="168"/>
      <c r="DG29" s="168"/>
      <c r="DH29" s="168"/>
      <c r="DI29" s="168"/>
      <c r="DJ29" s="168"/>
      <c r="DK29" s="168"/>
      <c r="DL29" s="168"/>
      <c r="DM29" s="168"/>
      <c r="DN29" s="168"/>
      <c r="DO29" s="168"/>
      <c r="DP29" s="168"/>
      <c r="DQ29" s="168"/>
      <c r="DR29" s="168"/>
      <c r="DS29" s="168"/>
      <c r="DT29" s="168"/>
      <c r="DU29" s="168"/>
      <c r="DV29" s="168"/>
      <c r="DW29" s="168"/>
      <c r="DX29" s="168"/>
      <c r="DY29" s="168"/>
      <c r="DZ29" s="168"/>
      <c r="EA29" s="168"/>
      <c r="EB29" s="168"/>
      <c r="EC29" s="168"/>
      <c r="ED29" s="168"/>
      <c r="EE29" s="168"/>
      <c r="EF29" s="168"/>
      <c r="EG29" s="168"/>
      <c r="EH29" s="168"/>
      <c r="EI29" s="168"/>
      <c r="EJ29" s="168"/>
      <c r="EK29" s="168"/>
      <c r="EL29" s="168"/>
      <c r="EM29" s="168"/>
      <c r="EN29" s="168"/>
      <c r="EO29" s="168"/>
      <c r="EP29" s="168"/>
      <c r="EQ29" s="168"/>
      <c r="ER29" s="168"/>
      <c r="ES29" s="168"/>
      <c r="ET29" s="168"/>
      <c r="EU29" s="168"/>
      <c r="EV29" s="168"/>
      <c r="EW29" s="168"/>
    </row>
    <row r="30" spans="1:153" ht="15" x14ac:dyDescent="0.25">
      <c r="A30" s="168"/>
      <c r="B30" s="205"/>
      <c r="C30" s="206"/>
      <c r="D30" s="206"/>
      <c r="E30" s="206"/>
      <c r="F30" s="206"/>
      <c r="G30" s="191"/>
      <c r="H30" s="168"/>
      <c r="I30" s="168"/>
      <c r="J30" s="198"/>
      <c r="K30" s="199"/>
      <c r="L30" s="200"/>
      <c r="M30" s="201"/>
      <c r="N30" s="202"/>
      <c r="O30" s="202"/>
      <c r="P30" s="201"/>
      <c r="Q30" s="203"/>
      <c r="R30" s="204"/>
      <c r="S30" s="202"/>
      <c r="T30" s="168"/>
      <c r="U30" s="168"/>
      <c r="V30" s="168"/>
      <c r="W30" s="168"/>
      <c r="X30" s="168"/>
      <c r="Y30" s="168"/>
      <c r="Z30" s="168"/>
      <c r="AA30" s="168"/>
      <c r="AB30" s="168"/>
      <c r="AC30" s="168"/>
      <c r="AD30" s="168"/>
      <c r="AE30" s="168"/>
      <c r="AF30" s="168"/>
      <c r="AG30" s="168"/>
      <c r="AH30" s="168"/>
      <c r="AI30" s="168"/>
      <c r="AJ30" s="168"/>
      <c r="AK30" s="168"/>
      <c r="AL30" s="168"/>
      <c r="AM30" s="168"/>
      <c r="AN30" s="168"/>
      <c r="AO30" s="168"/>
      <c r="AP30" s="168"/>
      <c r="AQ30" s="168"/>
      <c r="AR30" s="168"/>
      <c r="AS30" s="168"/>
      <c r="AT30" s="168"/>
      <c r="AU30" s="168"/>
      <c r="AV30" s="168"/>
      <c r="AW30" s="168"/>
      <c r="AX30" s="168"/>
      <c r="AY30" s="168"/>
      <c r="AZ30" s="168"/>
      <c r="BA30" s="168"/>
      <c r="BB30" s="168"/>
      <c r="BC30" s="168"/>
      <c r="BD30" s="168"/>
      <c r="BE30" s="168"/>
      <c r="BF30" s="168"/>
      <c r="BG30" s="168"/>
      <c r="BH30" s="168"/>
      <c r="BI30" s="168"/>
      <c r="BJ30" s="168"/>
      <c r="BK30" s="168"/>
      <c r="BL30" s="168"/>
      <c r="BM30" s="168"/>
      <c r="BN30" s="168"/>
      <c r="BO30" s="168"/>
      <c r="BP30" s="168"/>
      <c r="BQ30" s="168"/>
      <c r="BR30" s="168"/>
      <c r="BS30" s="168"/>
      <c r="BT30" s="168"/>
      <c r="BU30" s="168"/>
      <c r="BV30" s="168"/>
      <c r="BW30" s="168"/>
      <c r="BX30" s="168"/>
      <c r="BY30" s="168"/>
      <c r="BZ30" s="168"/>
      <c r="CA30" s="168"/>
      <c r="CB30" s="168"/>
      <c r="CC30" s="168"/>
      <c r="CD30" s="168"/>
      <c r="CE30" s="168"/>
      <c r="CF30" s="168"/>
      <c r="CG30" s="168"/>
      <c r="CH30" s="168"/>
      <c r="CI30" s="168"/>
      <c r="CJ30" s="168"/>
      <c r="CK30" s="168"/>
      <c r="CL30" s="168"/>
      <c r="CM30" s="168"/>
      <c r="CN30" s="168"/>
      <c r="CO30" s="168"/>
      <c r="CP30" s="168"/>
      <c r="CQ30" s="168"/>
      <c r="CR30" s="168"/>
      <c r="CS30" s="168"/>
      <c r="CT30" s="168"/>
      <c r="CU30" s="168"/>
      <c r="CV30" s="168"/>
      <c r="CW30" s="168"/>
      <c r="CX30" s="168"/>
      <c r="CY30" s="168"/>
      <c r="CZ30" s="168"/>
      <c r="DA30" s="168"/>
      <c r="DB30" s="168"/>
      <c r="DC30" s="168"/>
      <c r="DD30" s="168"/>
      <c r="DE30" s="168"/>
      <c r="DF30" s="168"/>
      <c r="DG30" s="168"/>
      <c r="DH30" s="168"/>
      <c r="DI30" s="168"/>
      <c r="DJ30" s="168"/>
      <c r="DK30" s="168"/>
      <c r="DL30" s="168"/>
      <c r="DM30" s="168"/>
      <c r="DN30" s="168"/>
      <c r="DO30" s="168"/>
      <c r="DP30" s="168"/>
      <c r="DQ30" s="168"/>
      <c r="DR30" s="168"/>
      <c r="DS30" s="168"/>
      <c r="DT30" s="168"/>
      <c r="DU30" s="168"/>
      <c r="DV30" s="168"/>
      <c r="DW30" s="168"/>
      <c r="DX30" s="168"/>
      <c r="DY30" s="168"/>
      <c r="DZ30" s="168"/>
      <c r="EA30" s="168"/>
      <c r="EB30" s="168"/>
      <c r="EC30" s="168"/>
      <c r="ED30" s="168"/>
      <c r="EE30" s="168"/>
      <c r="EF30" s="168"/>
      <c r="EG30" s="168"/>
      <c r="EH30" s="168"/>
      <c r="EI30" s="168"/>
      <c r="EJ30" s="168"/>
      <c r="EK30" s="168"/>
      <c r="EL30" s="168"/>
      <c r="EM30" s="168"/>
      <c r="EN30" s="168"/>
      <c r="EO30" s="168"/>
      <c r="EP30" s="168"/>
      <c r="EQ30" s="168"/>
      <c r="ER30" s="168"/>
      <c r="ES30" s="168"/>
      <c r="ET30" s="168"/>
      <c r="EU30" s="168"/>
      <c r="EV30" s="168"/>
      <c r="EW30" s="168"/>
    </row>
    <row r="31" spans="1:153" s="110" customFormat="1" ht="14.25" x14ac:dyDescent="0.2">
      <c r="A31" s="196"/>
      <c r="B31" s="194"/>
      <c r="C31" s="194"/>
      <c r="D31" s="194"/>
      <c r="E31" s="194"/>
      <c r="F31" s="194"/>
      <c r="G31" s="192"/>
      <c r="H31" s="196"/>
      <c r="I31" s="196"/>
      <c r="J31" s="196"/>
      <c r="K31" s="196"/>
      <c r="L31" s="196"/>
      <c r="M31" s="196"/>
      <c r="N31" s="196"/>
      <c r="O31" s="196"/>
      <c r="P31" s="196"/>
      <c r="Q31" s="196"/>
      <c r="R31" s="200"/>
      <c r="S31" s="200"/>
      <c r="T31" s="200"/>
      <c r="U31" s="206"/>
      <c r="V31" s="206"/>
      <c r="W31" s="206"/>
      <c r="X31" s="206"/>
      <c r="Y31" s="206"/>
      <c r="Z31" s="206"/>
      <c r="AA31" s="206"/>
      <c r="AB31" s="206"/>
      <c r="AC31" s="206"/>
      <c r="AD31" s="206"/>
      <c r="AE31" s="206"/>
      <c r="AF31" s="206"/>
      <c r="AG31" s="197"/>
      <c r="AH31" s="197"/>
      <c r="AI31" s="197"/>
      <c r="AJ31" s="197"/>
      <c r="AK31" s="197"/>
      <c r="AL31" s="197"/>
      <c r="AM31" s="197"/>
      <c r="AN31" s="197"/>
      <c r="AO31" s="197"/>
      <c r="AP31" s="197"/>
      <c r="AQ31" s="206"/>
      <c r="AR31" s="206"/>
      <c r="AS31" s="206"/>
      <c r="AT31" s="206"/>
      <c r="AU31" s="196"/>
      <c r="AV31" s="196"/>
      <c r="AW31" s="196"/>
      <c r="AX31" s="196"/>
      <c r="AY31" s="196"/>
      <c r="AZ31" s="196"/>
      <c r="BA31" s="196"/>
      <c r="BB31" s="196"/>
      <c r="BC31" s="196"/>
      <c r="BD31" s="196"/>
      <c r="BE31" s="196"/>
      <c r="BF31" s="196"/>
      <c r="BG31" s="196"/>
      <c r="BH31" s="196"/>
      <c r="BI31" s="196"/>
      <c r="BJ31" s="196"/>
      <c r="BK31" s="196"/>
      <c r="BL31" s="196"/>
      <c r="BM31" s="196"/>
      <c r="BN31" s="196"/>
      <c r="BO31" s="196"/>
      <c r="BP31" s="196"/>
      <c r="BQ31" s="196"/>
      <c r="BR31" s="196"/>
      <c r="BS31" s="196"/>
      <c r="BT31" s="196"/>
      <c r="BU31" s="196"/>
      <c r="BV31" s="196"/>
      <c r="BW31" s="196"/>
      <c r="BX31" s="196"/>
      <c r="BY31" s="196"/>
      <c r="BZ31" s="196"/>
      <c r="CA31" s="196"/>
      <c r="CB31" s="196"/>
      <c r="CC31" s="196"/>
      <c r="CD31" s="196"/>
      <c r="CE31" s="196"/>
      <c r="CF31" s="196"/>
      <c r="CG31" s="196"/>
      <c r="CH31" s="196"/>
      <c r="CI31" s="196"/>
      <c r="CJ31" s="196"/>
      <c r="CK31" s="196"/>
      <c r="CL31" s="196"/>
      <c r="CM31" s="196"/>
      <c r="CN31" s="196"/>
      <c r="CO31" s="196"/>
      <c r="CP31" s="196"/>
      <c r="CQ31" s="196"/>
      <c r="CR31" s="196"/>
      <c r="CS31" s="196"/>
      <c r="CT31" s="196"/>
      <c r="CU31" s="196"/>
      <c r="CV31" s="196"/>
      <c r="CW31" s="196"/>
      <c r="CX31" s="196"/>
      <c r="CY31" s="196"/>
      <c r="CZ31" s="196"/>
      <c r="DA31" s="196"/>
      <c r="DB31" s="196"/>
      <c r="DC31" s="196"/>
      <c r="DD31" s="196"/>
      <c r="DE31" s="196"/>
      <c r="DF31" s="196"/>
      <c r="DG31" s="196"/>
      <c r="DH31" s="196"/>
      <c r="DI31" s="196"/>
      <c r="DJ31" s="196"/>
      <c r="DK31" s="196"/>
      <c r="DL31" s="196"/>
      <c r="DM31" s="196"/>
      <c r="DN31" s="196"/>
      <c r="DO31" s="196"/>
      <c r="DP31" s="196"/>
      <c r="DQ31" s="196"/>
      <c r="DR31" s="196"/>
      <c r="DS31" s="196"/>
      <c r="DT31" s="196"/>
      <c r="DU31" s="196"/>
      <c r="DV31" s="196"/>
      <c r="DW31" s="196"/>
      <c r="DX31" s="196"/>
      <c r="DY31" s="196"/>
      <c r="DZ31" s="196"/>
      <c r="EA31" s="196"/>
      <c r="EB31" s="196"/>
      <c r="EC31" s="196"/>
      <c r="ED31" s="196"/>
      <c r="EE31" s="196"/>
      <c r="EF31" s="196"/>
      <c r="EG31" s="196"/>
      <c r="EH31" s="196"/>
      <c r="EI31" s="196"/>
      <c r="EJ31" s="196"/>
      <c r="EK31" s="196"/>
      <c r="EL31" s="196"/>
      <c r="EM31" s="196"/>
      <c r="EN31" s="196"/>
      <c r="EO31" s="196"/>
      <c r="EP31" s="196"/>
      <c r="EQ31" s="196"/>
      <c r="ER31" s="196"/>
      <c r="ES31" s="196"/>
      <c r="ET31" s="196"/>
      <c r="EU31" s="196"/>
      <c r="EV31" s="196"/>
      <c r="EW31" s="196"/>
    </row>
    <row r="32" spans="1:153" s="110" customFormat="1" ht="14.25" x14ac:dyDescent="0.2">
      <c r="A32" s="196"/>
      <c r="B32" s="194"/>
      <c r="C32" s="194"/>
      <c r="D32" s="194"/>
      <c r="E32" s="194"/>
      <c r="F32" s="194"/>
      <c r="G32" s="192"/>
      <c r="H32" s="196"/>
      <c r="I32" s="196"/>
      <c r="J32" s="196"/>
      <c r="K32" s="196"/>
      <c r="L32" s="196"/>
      <c r="M32" s="196"/>
      <c r="N32" s="196"/>
      <c r="O32" s="196"/>
      <c r="P32" s="196"/>
      <c r="Q32" s="196"/>
      <c r="R32" s="196"/>
      <c r="S32" s="196"/>
      <c r="T32" s="196"/>
      <c r="U32" s="196"/>
      <c r="V32" s="196"/>
      <c r="W32" s="196"/>
      <c r="X32" s="196"/>
      <c r="Y32" s="196"/>
      <c r="Z32" s="197"/>
      <c r="AA32" s="197"/>
      <c r="AB32" s="197"/>
      <c r="AC32" s="197"/>
      <c r="AD32" s="197"/>
      <c r="AE32" s="197"/>
      <c r="AF32" s="197"/>
      <c r="AG32" s="197"/>
      <c r="AH32" s="197"/>
      <c r="AI32" s="197"/>
      <c r="AJ32" s="197"/>
      <c r="AK32" s="197"/>
      <c r="AL32" s="197"/>
      <c r="AM32" s="197"/>
      <c r="AN32" s="197"/>
      <c r="AO32" s="197"/>
      <c r="AP32" s="197"/>
      <c r="AQ32" s="197"/>
      <c r="AR32" s="197"/>
      <c r="AS32" s="197"/>
      <c r="AT32" s="197"/>
      <c r="AU32" s="197"/>
      <c r="AV32" s="197"/>
      <c r="AW32" s="197"/>
      <c r="AX32" s="197"/>
      <c r="AY32" s="197"/>
      <c r="AZ32" s="197"/>
      <c r="BA32" s="197"/>
      <c r="BB32" s="197"/>
      <c r="BC32" s="197"/>
      <c r="BD32" s="197"/>
      <c r="BE32" s="197"/>
      <c r="BF32" s="197"/>
      <c r="BG32" s="197"/>
      <c r="BH32" s="197"/>
      <c r="BI32" s="197"/>
      <c r="BJ32" s="197"/>
      <c r="BK32" s="197"/>
      <c r="BL32" s="197"/>
      <c r="BM32" s="197"/>
      <c r="BN32" s="197"/>
      <c r="BO32" s="196"/>
      <c r="BP32" s="196"/>
      <c r="BQ32" s="196"/>
      <c r="BR32" s="196"/>
      <c r="BS32" s="196"/>
      <c r="BT32" s="196"/>
      <c r="BU32" s="196"/>
      <c r="BV32" s="196"/>
      <c r="BW32" s="196"/>
      <c r="BX32" s="196"/>
      <c r="BY32" s="196"/>
      <c r="BZ32" s="196"/>
      <c r="CA32" s="196"/>
      <c r="CB32" s="196"/>
      <c r="CC32" s="196"/>
      <c r="CD32" s="196"/>
      <c r="CE32" s="196"/>
      <c r="CF32" s="196"/>
      <c r="CG32" s="196"/>
      <c r="CH32" s="196"/>
      <c r="CI32" s="196"/>
      <c r="CJ32" s="196"/>
      <c r="CK32" s="196"/>
      <c r="CL32" s="196"/>
      <c r="CM32" s="196"/>
      <c r="CN32" s="196"/>
      <c r="CO32" s="196"/>
      <c r="CP32" s="196"/>
      <c r="CQ32" s="196"/>
      <c r="CR32" s="196"/>
      <c r="CS32" s="196"/>
      <c r="CT32" s="196"/>
      <c r="CU32" s="196"/>
      <c r="CV32" s="196"/>
      <c r="CW32" s="196"/>
      <c r="CX32" s="196"/>
      <c r="CY32" s="196"/>
      <c r="CZ32" s="196"/>
      <c r="DA32" s="196"/>
      <c r="DB32" s="196"/>
      <c r="DC32" s="196"/>
      <c r="DD32" s="196"/>
      <c r="DE32" s="196"/>
      <c r="DF32" s="196"/>
      <c r="DG32" s="196"/>
      <c r="DH32" s="196"/>
      <c r="DI32" s="196"/>
      <c r="DJ32" s="196"/>
      <c r="DK32" s="196"/>
      <c r="DL32" s="196"/>
      <c r="DM32" s="196"/>
      <c r="DN32" s="196"/>
      <c r="DO32" s="196"/>
      <c r="DP32" s="196"/>
      <c r="DQ32" s="196"/>
      <c r="DR32" s="196"/>
      <c r="DS32" s="196"/>
      <c r="DT32" s="196"/>
      <c r="DU32" s="196"/>
      <c r="DV32" s="196"/>
      <c r="DW32" s="196"/>
      <c r="DX32" s="196"/>
      <c r="DY32" s="196"/>
      <c r="DZ32" s="196"/>
      <c r="EA32" s="196"/>
      <c r="EB32" s="196"/>
      <c r="EC32" s="196"/>
      <c r="ED32" s="196"/>
      <c r="EE32" s="196"/>
      <c r="EF32" s="196"/>
      <c r="EG32" s="196"/>
      <c r="EH32" s="196"/>
      <c r="EI32" s="196"/>
      <c r="EJ32" s="196"/>
      <c r="EK32" s="196"/>
      <c r="EL32" s="196"/>
      <c r="EM32" s="196"/>
      <c r="EN32" s="196"/>
      <c r="EO32" s="196"/>
      <c r="EP32" s="196"/>
      <c r="EQ32" s="196"/>
      <c r="ER32" s="196"/>
      <c r="ES32" s="196"/>
      <c r="ET32" s="196"/>
      <c r="EU32" s="196"/>
      <c r="EV32" s="196"/>
      <c r="EW32" s="196"/>
    </row>
    <row r="33" spans="1:153" s="110" customFormat="1" ht="14.25" x14ac:dyDescent="0.2">
      <c r="A33" s="196"/>
      <c r="B33" s="194"/>
      <c r="C33" s="194"/>
      <c r="D33" s="194"/>
      <c r="E33" s="194"/>
      <c r="F33" s="194"/>
      <c r="G33" s="168"/>
      <c r="H33" s="196"/>
      <c r="I33" s="196"/>
      <c r="J33" s="196"/>
      <c r="K33" s="196"/>
      <c r="L33" s="196"/>
      <c r="M33" s="196"/>
      <c r="N33" s="196"/>
      <c r="O33" s="196"/>
      <c r="P33" s="196"/>
      <c r="Q33" s="196"/>
      <c r="R33" s="196"/>
      <c r="S33" s="196"/>
      <c r="T33" s="196"/>
      <c r="U33" s="196"/>
      <c r="V33" s="196"/>
      <c r="W33" s="196"/>
      <c r="X33" s="196"/>
      <c r="Y33" s="196"/>
      <c r="Z33" s="196"/>
      <c r="AA33" s="196"/>
      <c r="AB33" s="196"/>
      <c r="AC33" s="197"/>
      <c r="AD33" s="197"/>
      <c r="AE33" s="197"/>
      <c r="AF33" s="197"/>
      <c r="AG33" s="197"/>
      <c r="AH33" s="197"/>
      <c r="AI33" s="197"/>
      <c r="AJ33" s="197"/>
      <c r="AK33" s="197"/>
      <c r="AL33" s="197"/>
      <c r="AM33" s="197"/>
      <c r="AN33" s="197"/>
      <c r="AO33" s="197"/>
      <c r="AP33" s="197"/>
      <c r="AQ33" s="197"/>
      <c r="AR33" s="197"/>
      <c r="AS33" s="197"/>
      <c r="AT33" s="197"/>
      <c r="AU33" s="197"/>
      <c r="AV33" s="197"/>
      <c r="AW33" s="197"/>
      <c r="AX33" s="197"/>
      <c r="AY33" s="197"/>
      <c r="AZ33" s="197"/>
      <c r="BA33" s="197"/>
      <c r="BB33" s="197"/>
      <c r="BC33" s="197"/>
      <c r="BD33" s="197"/>
      <c r="BE33" s="197"/>
      <c r="BF33" s="197"/>
      <c r="BG33" s="197"/>
      <c r="BH33" s="197"/>
      <c r="BI33" s="197"/>
      <c r="BJ33" s="197"/>
      <c r="BK33" s="197"/>
      <c r="BL33" s="197"/>
      <c r="BM33" s="197"/>
      <c r="BN33" s="197"/>
      <c r="BO33" s="197"/>
      <c r="BP33" s="197"/>
      <c r="BQ33" s="197"/>
      <c r="BR33" s="197"/>
      <c r="BS33" s="197"/>
      <c r="BT33" s="197"/>
      <c r="BU33" s="197"/>
      <c r="BV33" s="197"/>
      <c r="BW33" s="197"/>
      <c r="BX33" s="196"/>
      <c r="BY33" s="196"/>
      <c r="BZ33" s="196"/>
      <c r="CA33" s="196"/>
      <c r="CB33" s="196"/>
      <c r="CC33" s="196"/>
      <c r="CD33" s="196"/>
      <c r="CE33" s="196"/>
      <c r="CF33" s="196"/>
      <c r="CG33" s="196"/>
      <c r="CH33" s="196"/>
      <c r="CI33" s="196"/>
      <c r="CJ33" s="196"/>
      <c r="CK33" s="196"/>
      <c r="CL33" s="196"/>
      <c r="CM33" s="196"/>
      <c r="CN33" s="196"/>
      <c r="CO33" s="196"/>
      <c r="CP33" s="196"/>
      <c r="CQ33" s="196"/>
      <c r="CR33" s="196"/>
      <c r="CS33" s="196"/>
      <c r="CT33" s="196"/>
      <c r="CU33" s="196"/>
      <c r="CV33" s="196"/>
      <c r="CW33" s="196"/>
      <c r="CX33" s="196"/>
      <c r="CY33" s="196"/>
      <c r="CZ33" s="196"/>
      <c r="DA33" s="196"/>
      <c r="DB33" s="196"/>
      <c r="DC33" s="196"/>
      <c r="DD33" s="196"/>
      <c r="DE33" s="196"/>
      <c r="DF33" s="196"/>
      <c r="DG33" s="196"/>
      <c r="DH33" s="196"/>
      <c r="DI33" s="196"/>
      <c r="DJ33" s="196"/>
      <c r="DK33" s="196"/>
      <c r="DL33" s="196"/>
      <c r="DM33" s="196"/>
      <c r="DN33" s="196"/>
      <c r="DO33" s="196"/>
      <c r="DP33" s="196"/>
      <c r="DQ33" s="196"/>
      <c r="DR33" s="196"/>
      <c r="DS33" s="196"/>
      <c r="DT33" s="196"/>
      <c r="DU33" s="196"/>
      <c r="DV33" s="196"/>
      <c r="DW33" s="196"/>
      <c r="DX33" s="196"/>
      <c r="DY33" s="196"/>
      <c r="DZ33" s="196"/>
      <c r="EA33" s="196"/>
      <c r="EB33" s="196"/>
      <c r="EC33" s="196"/>
      <c r="ED33" s="196"/>
      <c r="EE33" s="196"/>
      <c r="EF33" s="196"/>
      <c r="EG33" s="196"/>
      <c r="EH33" s="196"/>
      <c r="EI33" s="196"/>
      <c r="EJ33" s="196"/>
      <c r="EK33" s="196"/>
      <c r="EL33" s="196"/>
      <c r="EM33" s="196"/>
      <c r="EN33" s="196"/>
      <c r="EO33" s="196"/>
      <c r="EP33" s="196"/>
      <c r="EQ33" s="196"/>
      <c r="ER33" s="196"/>
      <c r="ES33" s="196"/>
      <c r="ET33" s="196"/>
      <c r="EU33" s="196"/>
      <c r="EV33" s="196"/>
      <c r="EW33" s="196"/>
    </row>
    <row r="34" spans="1:153" s="110" customFormat="1" ht="14.25" x14ac:dyDescent="0.2">
      <c r="A34" s="196"/>
      <c r="B34" s="207"/>
      <c r="C34" s="197"/>
      <c r="D34" s="197"/>
      <c r="E34" s="197"/>
      <c r="F34" s="197"/>
      <c r="G34" s="191"/>
      <c r="H34" s="196"/>
      <c r="I34" s="196"/>
      <c r="J34" s="196"/>
      <c r="K34" s="196"/>
      <c r="L34" s="197"/>
      <c r="M34" s="197"/>
      <c r="N34" s="197"/>
      <c r="O34" s="197"/>
      <c r="P34" s="197"/>
      <c r="Q34" s="197"/>
      <c r="R34" s="197"/>
      <c r="S34" s="197"/>
      <c r="T34" s="197"/>
      <c r="U34" s="197"/>
      <c r="V34" s="197"/>
      <c r="W34" s="197"/>
      <c r="X34" s="197"/>
      <c r="Y34" s="197"/>
      <c r="Z34" s="197"/>
      <c r="AA34" s="197"/>
      <c r="AB34" s="197"/>
      <c r="AC34" s="197"/>
      <c r="AD34" s="197"/>
      <c r="AE34" s="197"/>
      <c r="AF34" s="197"/>
      <c r="AG34" s="197"/>
      <c r="AH34" s="197"/>
      <c r="AI34" s="197"/>
      <c r="AJ34" s="197"/>
      <c r="AK34" s="197"/>
      <c r="AL34" s="197"/>
      <c r="AM34" s="197"/>
      <c r="AN34" s="197"/>
      <c r="AO34" s="197"/>
      <c r="AP34" s="197"/>
      <c r="AQ34" s="197"/>
      <c r="AR34" s="197"/>
      <c r="AS34" s="197"/>
      <c r="AT34" s="197"/>
      <c r="AU34" s="197"/>
      <c r="AV34" s="197"/>
      <c r="AW34" s="197"/>
      <c r="AX34" s="197"/>
      <c r="AY34" s="197"/>
      <c r="AZ34" s="197"/>
      <c r="BA34" s="197"/>
      <c r="BB34" s="197"/>
      <c r="BC34" s="197"/>
      <c r="BD34" s="197"/>
      <c r="BE34" s="197"/>
      <c r="BF34" s="197"/>
      <c r="BG34" s="197"/>
      <c r="BH34" s="197"/>
      <c r="BI34" s="197"/>
      <c r="BJ34" s="197"/>
      <c r="BK34" s="197"/>
      <c r="BL34" s="197"/>
      <c r="BM34" s="197"/>
      <c r="BN34" s="197"/>
      <c r="BO34" s="197"/>
      <c r="BP34" s="197"/>
      <c r="BQ34" s="197"/>
      <c r="BR34" s="197"/>
      <c r="BS34" s="197"/>
      <c r="BT34" s="197"/>
      <c r="BU34" s="197"/>
      <c r="BV34" s="197"/>
      <c r="BW34" s="197"/>
      <c r="BX34" s="196"/>
      <c r="BY34" s="196"/>
      <c r="BZ34" s="196"/>
      <c r="CA34" s="196"/>
      <c r="CB34" s="196"/>
      <c r="CC34" s="196"/>
      <c r="CD34" s="196"/>
      <c r="CE34" s="196"/>
      <c r="CF34" s="196"/>
      <c r="CG34" s="196"/>
      <c r="CH34" s="196"/>
      <c r="CI34" s="196"/>
      <c r="CJ34" s="196"/>
      <c r="CK34" s="196"/>
      <c r="CL34" s="196"/>
      <c r="CM34" s="196"/>
      <c r="CN34" s="196"/>
      <c r="CO34" s="196"/>
      <c r="CP34" s="196"/>
      <c r="CQ34" s="196"/>
      <c r="CR34" s="196"/>
      <c r="CS34" s="196"/>
      <c r="CT34" s="196"/>
      <c r="CU34" s="196"/>
      <c r="CV34" s="196"/>
      <c r="CW34" s="196"/>
      <c r="CX34" s="196"/>
      <c r="CY34" s="196"/>
      <c r="CZ34" s="196"/>
      <c r="DA34" s="196"/>
      <c r="DB34" s="196"/>
      <c r="DC34" s="196"/>
      <c r="DD34" s="196"/>
      <c r="DE34" s="196"/>
      <c r="DF34" s="196"/>
      <c r="DG34" s="196"/>
      <c r="DH34" s="196"/>
      <c r="DI34" s="196"/>
      <c r="DJ34" s="196"/>
      <c r="DK34" s="196"/>
      <c r="DL34" s="196"/>
      <c r="DM34" s="196"/>
      <c r="DN34" s="196"/>
      <c r="DO34" s="196"/>
      <c r="DP34" s="196"/>
      <c r="DQ34" s="196"/>
      <c r="DR34" s="196"/>
      <c r="DS34" s="196"/>
      <c r="DT34" s="196"/>
      <c r="DU34" s="196"/>
      <c r="DV34" s="196"/>
      <c r="DW34" s="196"/>
      <c r="DX34" s="196"/>
      <c r="DY34" s="196"/>
      <c r="DZ34" s="196"/>
      <c r="EA34" s="196"/>
      <c r="EB34" s="196"/>
      <c r="EC34" s="196"/>
      <c r="ED34" s="196"/>
      <c r="EE34" s="196"/>
      <c r="EF34" s="196"/>
      <c r="EG34" s="196"/>
      <c r="EH34" s="196"/>
      <c r="EI34" s="196"/>
      <c r="EJ34" s="196"/>
      <c r="EK34" s="196"/>
      <c r="EL34" s="196"/>
      <c r="EM34" s="196"/>
      <c r="EN34" s="196"/>
      <c r="EO34" s="196"/>
      <c r="EP34" s="196"/>
      <c r="EQ34" s="196"/>
      <c r="ER34" s="196"/>
      <c r="ES34" s="196"/>
      <c r="ET34" s="196"/>
      <c r="EU34" s="196"/>
      <c r="EV34" s="196"/>
      <c r="EW34" s="196"/>
    </row>
    <row r="35" spans="1:153" s="110" customFormat="1" ht="14.25" x14ac:dyDescent="0.2">
      <c r="B35" s="111"/>
      <c r="C35" s="112"/>
      <c r="D35" s="112"/>
      <c r="E35" s="112"/>
      <c r="F35" s="112"/>
      <c r="G35" s="105"/>
      <c r="L35" s="112"/>
      <c r="M35" s="112"/>
      <c r="N35" s="112"/>
      <c r="O35" s="112"/>
      <c r="P35" s="112"/>
      <c r="Q35" s="112"/>
      <c r="R35" s="112"/>
      <c r="S35" s="112"/>
      <c r="T35" s="112"/>
      <c r="U35" s="112"/>
      <c r="V35" s="112"/>
      <c r="W35" s="112"/>
      <c r="X35" s="112"/>
      <c r="Y35" s="112"/>
      <c r="Z35" s="112"/>
      <c r="AA35" s="112"/>
      <c r="AB35" s="112"/>
      <c r="AC35" s="112"/>
      <c r="AD35" s="112"/>
      <c r="AE35" s="112"/>
      <c r="AF35" s="112"/>
      <c r="AG35" s="112"/>
      <c r="AH35" s="112"/>
      <c r="AI35" s="112"/>
      <c r="AJ35" s="112"/>
      <c r="AK35" s="112"/>
      <c r="AL35" s="112"/>
      <c r="AM35" s="112"/>
      <c r="AN35" s="112"/>
      <c r="AO35" s="112"/>
      <c r="AP35" s="112"/>
      <c r="AQ35" s="112"/>
      <c r="AR35" s="112"/>
      <c r="AS35" s="112"/>
      <c r="AT35" s="112"/>
      <c r="AU35" s="112"/>
      <c r="AV35" s="112"/>
      <c r="AW35" s="112"/>
      <c r="AX35" s="112"/>
      <c r="AY35" s="112"/>
      <c r="AZ35" s="112"/>
      <c r="BA35" s="112"/>
      <c r="BB35" s="112"/>
      <c r="BC35" s="112"/>
      <c r="BD35" s="112"/>
      <c r="BE35" s="112"/>
      <c r="BF35" s="112"/>
      <c r="BG35" s="112"/>
      <c r="BH35" s="112"/>
      <c r="BI35" s="112"/>
      <c r="BJ35" s="112"/>
      <c r="BK35" s="112"/>
      <c r="BL35" s="112"/>
      <c r="BM35" s="112"/>
      <c r="BN35" s="112"/>
      <c r="BO35" s="112"/>
      <c r="BP35" s="112"/>
      <c r="BQ35" s="112"/>
      <c r="BR35" s="112"/>
      <c r="BS35" s="112"/>
      <c r="BT35" s="112"/>
      <c r="BU35" s="112"/>
      <c r="BV35" s="112"/>
      <c r="BW35" s="112"/>
    </row>
    <row r="36" spans="1:153" s="110" customFormat="1" ht="22.15" customHeight="1" x14ac:dyDescent="0.2">
      <c r="B36" s="111"/>
      <c r="C36" s="112"/>
      <c r="D36" s="112"/>
      <c r="E36" s="112"/>
      <c r="F36" s="112"/>
      <c r="G36" s="105"/>
      <c r="L36" s="112"/>
      <c r="M36" s="112"/>
      <c r="N36" s="112"/>
      <c r="O36" s="112"/>
      <c r="P36" s="112"/>
      <c r="Q36" s="112"/>
      <c r="R36" s="112"/>
      <c r="S36" s="112"/>
      <c r="T36" s="112"/>
      <c r="U36" s="112"/>
      <c r="V36" s="112"/>
      <c r="W36" s="112"/>
      <c r="X36" s="112"/>
      <c r="Y36" s="112"/>
      <c r="Z36" s="112"/>
      <c r="AA36" s="112"/>
      <c r="AB36" s="112"/>
      <c r="AC36" s="112"/>
      <c r="AD36" s="112"/>
      <c r="AE36" s="112"/>
      <c r="AF36" s="112"/>
      <c r="AG36" s="112"/>
      <c r="AH36" s="112"/>
      <c r="AI36" s="112"/>
      <c r="AJ36" s="112"/>
      <c r="AK36" s="112"/>
      <c r="AL36" s="112"/>
      <c r="AM36" s="112"/>
      <c r="AN36" s="112"/>
      <c r="AO36" s="112"/>
      <c r="AP36" s="112"/>
      <c r="AQ36" s="112"/>
      <c r="AR36" s="112"/>
      <c r="AS36" s="112"/>
      <c r="AT36" s="112"/>
      <c r="AU36" s="112"/>
      <c r="AV36" s="112"/>
      <c r="AW36" s="112"/>
      <c r="AX36" s="112"/>
      <c r="AY36" s="112"/>
      <c r="AZ36" s="112"/>
      <c r="BA36" s="112"/>
      <c r="BB36" s="112"/>
      <c r="BC36" s="112"/>
      <c r="BD36" s="112"/>
      <c r="BE36" s="112"/>
      <c r="BF36" s="112"/>
      <c r="BG36" s="112"/>
      <c r="BH36" s="112"/>
      <c r="BI36" s="112"/>
      <c r="BJ36" s="112"/>
      <c r="BK36" s="112"/>
      <c r="BL36" s="112"/>
      <c r="BM36" s="112"/>
      <c r="BN36" s="112"/>
      <c r="BO36" s="112"/>
      <c r="BP36" s="112"/>
      <c r="BQ36" s="112"/>
      <c r="BR36" s="112"/>
      <c r="BS36" s="112"/>
      <c r="BT36" s="112"/>
      <c r="BU36" s="112"/>
      <c r="BV36" s="112"/>
      <c r="BW36" s="112"/>
    </row>
    <row r="37" spans="1:153" s="110" customFormat="1" ht="22.15" customHeight="1" x14ac:dyDescent="0.2">
      <c r="B37" s="111"/>
      <c r="C37" s="112"/>
      <c r="D37" s="112"/>
      <c r="E37" s="112"/>
      <c r="F37" s="112"/>
      <c r="L37" s="112"/>
      <c r="M37" s="112"/>
      <c r="N37" s="112"/>
      <c r="O37" s="112"/>
      <c r="P37" s="112"/>
      <c r="Q37" s="112"/>
      <c r="R37" s="112"/>
      <c r="S37" s="112"/>
      <c r="T37" s="112"/>
      <c r="U37" s="112"/>
      <c r="V37" s="112"/>
      <c r="W37" s="112"/>
      <c r="X37" s="112"/>
      <c r="Y37" s="112"/>
      <c r="Z37" s="112"/>
      <c r="AA37" s="112"/>
      <c r="AB37" s="112"/>
      <c r="AC37" s="112"/>
      <c r="AD37" s="112"/>
      <c r="AE37" s="112"/>
      <c r="AF37" s="112"/>
      <c r="AG37" s="112"/>
      <c r="AH37" s="112"/>
      <c r="AI37" s="112"/>
      <c r="AJ37" s="112"/>
      <c r="AK37" s="112"/>
      <c r="AL37" s="112"/>
      <c r="AM37" s="112"/>
      <c r="AN37" s="112"/>
      <c r="AO37" s="112"/>
      <c r="AP37" s="112"/>
      <c r="AQ37" s="112"/>
      <c r="AR37" s="112"/>
      <c r="AS37" s="112"/>
      <c r="AT37" s="112"/>
      <c r="AU37" s="112"/>
      <c r="AV37" s="112"/>
      <c r="AW37" s="112"/>
      <c r="AX37" s="112"/>
      <c r="AY37" s="112"/>
      <c r="AZ37" s="112"/>
      <c r="BA37" s="112"/>
      <c r="BB37" s="112"/>
      <c r="BC37" s="112"/>
      <c r="BD37" s="112"/>
      <c r="BE37" s="112"/>
      <c r="BF37" s="112"/>
      <c r="BG37" s="112"/>
      <c r="BH37" s="112"/>
      <c r="BI37" s="112"/>
      <c r="BJ37" s="112"/>
      <c r="BK37" s="112"/>
      <c r="BL37" s="112"/>
      <c r="BM37" s="112"/>
      <c r="BN37" s="112"/>
      <c r="BO37" s="112"/>
      <c r="BP37" s="112"/>
      <c r="BQ37" s="112"/>
      <c r="BR37" s="112"/>
      <c r="BS37" s="112"/>
      <c r="BT37" s="112"/>
      <c r="BU37" s="112"/>
      <c r="BV37" s="112"/>
      <c r="BW37" s="112"/>
    </row>
    <row r="38" spans="1:153" s="110" customFormat="1" ht="22.15" customHeight="1" x14ac:dyDescent="0.2">
      <c r="B38" s="111"/>
      <c r="C38" s="112"/>
      <c r="D38" s="112"/>
      <c r="E38" s="112"/>
      <c r="F38" s="112"/>
      <c r="L38" s="112"/>
      <c r="M38" s="112"/>
      <c r="N38" s="112"/>
      <c r="O38" s="112"/>
      <c r="P38" s="112"/>
      <c r="Q38" s="112"/>
      <c r="R38" s="112"/>
      <c r="S38" s="112"/>
      <c r="T38" s="112"/>
      <c r="U38" s="112"/>
      <c r="V38" s="112"/>
      <c r="W38" s="112"/>
      <c r="X38" s="112"/>
      <c r="Y38" s="112"/>
      <c r="Z38" s="112"/>
      <c r="AA38" s="112"/>
      <c r="AB38" s="112"/>
      <c r="AC38" s="112"/>
      <c r="AD38" s="112"/>
      <c r="AE38" s="112"/>
      <c r="AF38" s="112"/>
      <c r="AG38" s="112"/>
      <c r="AH38" s="112"/>
      <c r="AI38" s="112"/>
      <c r="AJ38" s="112"/>
      <c r="AK38" s="112"/>
      <c r="AL38" s="112"/>
      <c r="AM38" s="112"/>
      <c r="AN38" s="112"/>
      <c r="AO38" s="112"/>
      <c r="AP38" s="112"/>
      <c r="AQ38" s="112"/>
      <c r="AR38" s="112"/>
      <c r="AS38" s="112"/>
      <c r="AT38" s="112"/>
      <c r="AU38" s="112"/>
      <c r="AV38" s="112"/>
      <c r="AW38" s="112"/>
      <c r="AX38" s="112"/>
      <c r="AY38" s="112"/>
      <c r="AZ38" s="112"/>
      <c r="BA38" s="112"/>
      <c r="BB38" s="112"/>
      <c r="BC38" s="112"/>
      <c r="BD38" s="112"/>
      <c r="BE38" s="112"/>
      <c r="BF38" s="112"/>
      <c r="BG38" s="112"/>
      <c r="BH38" s="112"/>
      <c r="BI38" s="112"/>
      <c r="BJ38" s="112"/>
      <c r="BK38" s="112"/>
      <c r="BL38" s="112"/>
      <c r="BM38" s="112"/>
      <c r="BN38" s="112"/>
      <c r="BO38" s="112"/>
      <c r="BP38" s="112"/>
      <c r="BQ38" s="112"/>
      <c r="BR38" s="112"/>
      <c r="BS38" s="112"/>
      <c r="BT38" s="112"/>
      <c r="BU38" s="112"/>
      <c r="BV38" s="112"/>
      <c r="BW38" s="112"/>
    </row>
    <row r="39" spans="1:153" s="110" customFormat="1" ht="22.15" customHeight="1" x14ac:dyDescent="0.2">
      <c r="B39" s="111"/>
      <c r="C39" s="112"/>
      <c r="D39" s="112"/>
      <c r="E39" s="112"/>
      <c r="F39" s="112"/>
      <c r="L39" s="112"/>
      <c r="M39" s="112"/>
      <c r="N39" s="112"/>
      <c r="O39" s="112"/>
      <c r="P39" s="112"/>
      <c r="Q39" s="112"/>
      <c r="R39" s="112"/>
      <c r="S39" s="112"/>
      <c r="T39" s="112"/>
      <c r="U39" s="112"/>
      <c r="V39" s="112"/>
      <c r="W39" s="112"/>
      <c r="X39" s="112"/>
      <c r="Y39" s="112"/>
      <c r="Z39" s="112"/>
      <c r="AA39" s="112"/>
      <c r="AB39" s="112"/>
      <c r="AC39" s="112"/>
      <c r="AD39" s="112"/>
      <c r="AE39" s="112"/>
      <c r="AF39" s="112"/>
      <c r="AG39" s="112"/>
      <c r="AH39" s="112"/>
      <c r="AI39" s="112"/>
      <c r="AJ39" s="112"/>
      <c r="AK39" s="112"/>
      <c r="AL39" s="112"/>
      <c r="AM39" s="112"/>
      <c r="AN39" s="112"/>
      <c r="AO39" s="112"/>
      <c r="AP39" s="112"/>
      <c r="AQ39" s="112"/>
      <c r="AR39" s="112"/>
      <c r="AS39" s="112"/>
      <c r="AT39" s="112"/>
      <c r="AU39" s="112"/>
      <c r="AV39" s="112"/>
      <c r="AW39" s="112"/>
      <c r="AX39" s="112"/>
      <c r="AY39" s="112"/>
      <c r="AZ39" s="112"/>
      <c r="BA39" s="112"/>
      <c r="BB39" s="112"/>
      <c r="BC39" s="112"/>
      <c r="BD39" s="112"/>
      <c r="BE39" s="112"/>
      <c r="BF39" s="112"/>
      <c r="BG39" s="112"/>
      <c r="BH39" s="112"/>
      <c r="BI39" s="112"/>
      <c r="BJ39" s="112"/>
      <c r="BK39" s="112"/>
      <c r="BL39" s="112"/>
      <c r="BM39" s="112"/>
      <c r="BN39" s="112"/>
      <c r="BO39" s="112"/>
      <c r="BP39" s="112"/>
      <c r="BQ39" s="112"/>
      <c r="BR39" s="112"/>
      <c r="BS39" s="112"/>
      <c r="BT39" s="112"/>
      <c r="BU39" s="112"/>
      <c r="BV39" s="112"/>
      <c r="BW39" s="112"/>
    </row>
    <row r="40" spans="1:153" s="110" customFormat="1" ht="22.15" customHeight="1" x14ac:dyDescent="0.2">
      <c r="B40" s="86"/>
      <c r="C40" s="86"/>
      <c r="D40" s="86"/>
      <c r="E40" s="86"/>
      <c r="F40" s="86"/>
      <c r="G40" s="86"/>
      <c r="L40" s="112"/>
      <c r="M40" s="112"/>
      <c r="N40" s="112"/>
      <c r="O40" s="112"/>
      <c r="P40" s="112"/>
      <c r="Q40" s="112"/>
      <c r="R40" s="112"/>
      <c r="S40" s="112"/>
      <c r="T40" s="112"/>
      <c r="U40" s="112"/>
      <c r="V40" s="112"/>
      <c r="W40" s="112"/>
      <c r="X40" s="112"/>
      <c r="Y40" s="112"/>
      <c r="Z40" s="112"/>
      <c r="AA40" s="112"/>
      <c r="AB40" s="112"/>
      <c r="AC40" s="112"/>
      <c r="AD40" s="112"/>
      <c r="AE40" s="112"/>
      <c r="AF40" s="112"/>
      <c r="AQ40" s="112"/>
      <c r="AR40" s="112"/>
      <c r="AS40" s="112"/>
      <c r="AT40" s="112"/>
      <c r="AU40" s="112"/>
      <c r="AV40" s="112"/>
      <c r="AW40" s="112"/>
      <c r="AX40" s="112"/>
      <c r="AY40" s="112"/>
      <c r="AZ40" s="112"/>
      <c r="BA40" s="112"/>
      <c r="BB40" s="112"/>
      <c r="BC40" s="112"/>
      <c r="BD40" s="112"/>
      <c r="BE40" s="112"/>
      <c r="BF40" s="112"/>
      <c r="BG40" s="112"/>
      <c r="BH40" s="112"/>
      <c r="BI40" s="112"/>
      <c r="BJ40" s="112"/>
      <c r="BK40" s="112"/>
      <c r="BL40" s="112"/>
      <c r="BM40" s="112"/>
      <c r="BN40" s="112"/>
      <c r="BO40" s="112"/>
      <c r="BP40" s="112"/>
      <c r="BQ40" s="112"/>
      <c r="BR40" s="112"/>
      <c r="BS40" s="112"/>
      <c r="BT40" s="112"/>
      <c r="BU40" s="112"/>
      <c r="BV40" s="112"/>
      <c r="BW40" s="112"/>
    </row>
    <row r="41" spans="1:153" ht="22.15" customHeight="1" x14ac:dyDescent="0.2">
      <c r="A41" s="110"/>
    </row>
    <row r="42" spans="1:153" ht="22.15" customHeight="1" x14ac:dyDescent="0.25">
      <c r="A42" s="110"/>
      <c r="B42" s="109"/>
    </row>
    <row r="43" spans="1:153" ht="22.15" customHeight="1" x14ac:dyDescent="0.2">
      <c r="A43" s="110"/>
      <c r="B43" s="108"/>
      <c r="C43" s="113"/>
      <c r="D43" s="113"/>
      <c r="E43" s="113"/>
      <c r="F43" s="113"/>
      <c r="AG43" s="113"/>
      <c r="AH43" s="113"/>
      <c r="AI43" s="113"/>
      <c r="AJ43" s="113"/>
      <c r="AK43" s="113"/>
      <c r="AL43" s="113"/>
      <c r="AM43" s="113"/>
      <c r="AN43" s="113"/>
      <c r="AO43" s="113"/>
      <c r="AP43" s="113"/>
    </row>
    <row r="44" spans="1:153" ht="22.15" customHeight="1" x14ac:dyDescent="0.2">
      <c r="A44" s="110"/>
      <c r="B44" s="108"/>
      <c r="C44" s="113"/>
      <c r="D44" s="113"/>
      <c r="E44" s="113"/>
      <c r="F44" s="113"/>
      <c r="L44" s="113"/>
      <c r="M44" s="113"/>
      <c r="N44" s="113"/>
      <c r="O44" s="113"/>
      <c r="P44" s="113"/>
      <c r="Q44" s="113"/>
      <c r="R44" s="113"/>
      <c r="S44" s="113"/>
      <c r="T44" s="113"/>
      <c r="U44" s="113"/>
      <c r="V44" s="113"/>
      <c r="W44" s="113"/>
      <c r="X44" s="113"/>
      <c r="Y44" s="113"/>
      <c r="Z44" s="113"/>
      <c r="AA44" s="113"/>
      <c r="AB44" s="113"/>
      <c r="AC44" s="113"/>
      <c r="AD44" s="113"/>
      <c r="AE44" s="113"/>
      <c r="AF44" s="113"/>
      <c r="AG44" s="113"/>
      <c r="AH44" s="113"/>
      <c r="AI44" s="113"/>
      <c r="AJ44" s="113"/>
      <c r="AK44" s="113"/>
      <c r="AL44" s="113"/>
      <c r="AM44" s="113"/>
      <c r="AN44" s="113"/>
      <c r="AO44" s="113"/>
      <c r="AP44" s="113"/>
      <c r="AQ44" s="113"/>
      <c r="AR44" s="113"/>
      <c r="AS44" s="113"/>
      <c r="AT44" s="113"/>
      <c r="AU44" s="113"/>
      <c r="AV44" s="113"/>
      <c r="AW44" s="113"/>
      <c r="AX44" s="113"/>
      <c r="AY44" s="113"/>
      <c r="AZ44" s="113"/>
      <c r="BA44" s="113"/>
      <c r="BB44" s="113"/>
      <c r="BC44" s="113"/>
      <c r="BD44" s="113"/>
      <c r="BE44" s="113"/>
      <c r="BF44" s="113"/>
      <c r="BG44" s="113"/>
      <c r="BH44" s="113"/>
      <c r="BI44" s="113"/>
      <c r="BJ44" s="113"/>
      <c r="BK44" s="113"/>
      <c r="BL44" s="113"/>
      <c r="BM44" s="113"/>
      <c r="BN44" s="113"/>
    </row>
    <row r="45" spans="1:153" ht="22.15" customHeight="1" x14ac:dyDescent="0.2">
      <c r="A45" s="110"/>
      <c r="B45" s="108"/>
      <c r="C45" s="113"/>
      <c r="D45" s="113"/>
      <c r="E45" s="113"/>
      <c r="F45" s="113"/>
      <c r="L45" s="113"/>
      <c r="M45" s="113"/>
      <c r="N45" s="113"/>
      <c r="O45" s="113"/>
      <c r="P45" s="113"/>
      <c r="Q45" s="113"/>
      <c r="R45" s="113"/>
      <c r="S45" s="113"/>
      <c r="T45" s="113"/>
      <c r="U45" s="113"/>
      <c r="V45" s="113"/>
      <c r="W45" s="113"/>
      <c r="X45" s="113"/>
      <c r="Y45" s="113"/>
      <c r="Z45" s="113"/>
      <c r="AA45" s="113"/>
      <c r="AB45" s="113"/>
      <c r="AC45" s="113"/>
      <c r="AD45" s="113"/>
      <c r="AE45" s="113"/>
      <c r="AF45" s="113"/>
      <c r="AG45" s="113"/>
      <c r="AH45" s="113"/>
      <c r="AI45" s="113"/>
      <c r="AJ45" s="113"/>
      <c r="AK45" s="113"/>
      <c r="AL45" s="113"/>
      <c r="AM45" s="113"/>
      <c r="AN45" s="113"/>
      <c r="AO45" s="113"/>
      <c r="AP45" s="113"/>
      <c r="AQ45" s="113"/>
      <c r="AR45" s="113"/>
      <c r="AS45" s="113"/>
      <c r="AT45" s="113"/>
      <c r="AU45" s="113"/>
      <c r="AV45" s="113"/>
      <c r="AW45" s="113"/>
      <c r="AX45" s="113"/>
      <c r="AY45" s="113"/>
      <c r="AZ45" s="113"/>
      <c r="BA45" s="113"/>
      <c r="BB45" s="113"/>
      <c r="BC45" s="113"/>
      <c r="BD45" s="113"/>
      <c r="BE45" s="113"/>
      <c r="BF45" s="113"/>
      <c r="BG45" s="113"/>
      <c r="BH45" s="113"/>
      <c r="BI45" s="113"/>
      <c r="BJ45" s="113"/>
      <c r="BK45" s="113"/>
      <c r="BL45" s="113"/>
      <c r="BM45" s="113"/>
      <c r="BN45" s="113"/>
    </row>
    <row r="46" spans="1:153" ht="22.15" customHeight="1" x14ac:dyDescent="0.2">
      <c r="A46" s="110"/>
      <c r="B46" s="108"/>
      <c r="C46" s="113"/>
      <c r="D46" s="113"/>
      <c r="E46" s="113"/>
      <c r="F46" s="113"/>
      <c r="L46" s="113"/>
      <c r="M46" s="113"/>
      <c r="N46" s="113"/>
      <c r="O46" s="113"/>
      <c r="P46" s="113"/>
      <c r="Q46" s="113"/>
      <c r="R46" s="113"/>
      <c r="S46" s="113"/>
      <c r="T46" s="113"/>
      <c r="U46" s="113"/>
      <c r="V46" s="113"/>
      <c r="W46" s="113"/>
      <c r="X46" s="113"/>
      <c r="Y46" s="113"/>
      <c r="Z46" s="113"/>
      <c r="AA46" s="113"/>
      <c r="AB46" s="113"/>
      <c r="AC46" s="113"/>
      <c r="AD46" s="113"/>
      <c r="AE46" s="113"/>
      <c r="AF46" s="113"/>
      <c r="AG46" s="113"/>
      <c r="AH46" s="113"/>
      <c r="AI46" s="113"/>
      <c r="AJ46" s="113"/>
      <c r="AK46" s="113"/>
      <c r="AL46" s="113"/>
      <c r="AM46" s="113"/>
      <c r="AN46" s="113"/>
      <c r="AO46" s="113"/>
      <c r="AP46" s="113"/>
      <c r="AQ46" s="113"/>
      <c r="AR46" s="113"/>
      <c r="AS46" s="113"/>
      <c r="AT46" s="113"/>
      <c r="AU46" s="113"/>
      <c r="AV46" s="113"/>
      <c r="AW46" s="113"/>
      <c r="AX46" s="113"/>
      <c r="AY46" s="113"/>
      <c r="AZ46" s="113"/>
      <c r="BA46" s="113"/>
      <c r="BB46" s="113"/>
      <c r="BC46" s="113"/>
      <c r="BD46" s="113"/>
      <c r="BE46" s="113"/>
      <c r="BF46" s="113"/>
      <c r="BG46" s="113"/>
      <c r="BH46" s="113"/>
      <c r="BI46" s="113"/>
      <c r="BJ46" s="113"/>
      <c r="BK46" s="113"/>
      <c r="BL46" s="113"/>
      <c r="BM46" s="113"/>
      <c r="BN46" s="113"/>
    </row>
    <row r="47" spans="1:153" ht="15" x14ac:dyDescent="0.2">
      <c r="A47" s="110"/>
      <c r="B47" s="108"/>
      <c r="L47" s="113"/>
      <c r="M47" s="113"/>
      <c r="N47" s="113"/>
      <c r="O47" s="113"/>
      <c r="P47" s="113"/>
      <c r="Q47" s="113"/>
      <c r="R47" s="113"/>
      <c r="S47" s="113"/>
      <c r="T47" s="113"/>
      <c r="U47" s="113"/>
      <c r="V47" s="113"/>
      <c r="W47" s="113"/>
      <c r="X47" s="113"/>
      <c r="Y47" s="113"/>
      <c r="Z47" s="113"/>
      <c r="AA47" s="113"/>
      <c r="AB47" s="113"/>
      <c r="AC47" s="113"/>
      <c r="AD47" s="113"/>
      <c r="AE47" s="113"/>
      <c r="AF47" s="113"/>
      <c r="AQ47" s="113"/>
      <c r="AR47" s="113"/>
      <c r="AS47" s="113"/>
      <c r="AT47" s="113"/>
      <c r="AU47" s="113"/>
      <c r="AV47" s="113"/>
      <c r="AW47" s="113"/>
      <c r="AX47" s="113"/>
      <c r="AY47" s="113"/>
      <c r="AZ47" s="113"/>
      <c r="BA47" s="113"/>
      <c r="BB47" s="113"/>
      <c r="BC47" s="113"/>
      <c r="BD47" s="113"/>
      <c r="BE47" s="113"/>
      <c r="BF47" s="113"/>
      <c r="BG47" s="113"/>
      <c r="BH47" s="113"/>
      <c r="BI47" s="113"/>
      <c r="BJ47" s="113"/>
      <c r="BK47" s="113"/>
      <c r="BL47" s="113"/>
      <c r="BM47" s="113"/>
      <c r="BN47" s="113"/>
    </row>
    <row r="48" spans="1:153" ht="14.25" x14ac:dyDescent="0.2">
      <c r="A48" s="110"/>
      <c r="B48" s="108"/>
    </row>
    <row r="49" spans="1:6" ht="14.25" x14ac:dyDescent="0.2">
      <c r="A49" s="110"/>
      <c r="B49" s="108"/>
    </row>
    <row r="50" spans="1:6" x14ac:dyDescent="0.2">
      <c r="B50" s="108"/>
    </row>
    <row r="51" spans="1:6" x14ac:dyDescent="0.2">
      <c r="B51" s="108"/>
    </row>
    <row r="53" spans="1:6" ht="15" customHeight="1" x14ac:dyDescent="0.25">
      <c r="B53" s="109"/>
      <c r="C53" s="109"/>
      <c r="D53" s="109"/>
      <c r="E53" s="109"/>
      <c r="F53" s="109"/>
    </row>
    <row r="54" spans="1:6" ht="15" x14ac:dyDescent="0.25">
      <c r="B54" s="114"/>
    </row>
    <row r="55" spans="1:6" x14ac:dyDescent="0.2">
      <c r="B55" s="115"/>
    </row>
    <row r="56" spans="1:6" x14ac:dyDescent="0.2">
      <c r="B56" s="115"/>
    </row>
    <row r="57" spans="1:6" x14ac:dyDescent="0.2">
      <c r="B57" s="115"/>
    </row>
    <row r="58" spans="1:6" x14ac:dyDescent="0.2">
      <c r="B58" s="115"/>
    </row>
    <row r="59" spans="1:6" x14ac:dyDescent="0.2">
      <c r="B59" s="115"/>
    </row>
    <row r="60" spans="1:6" x14ac:dyDescent="0.2">
      <c r="B60" s="115"/>
    </row>
    <row r="61" spans="1:6" x14ac:dyDescent="0.2">
      <c r="B61" s="115"/>
    </row>
    <row r="62" spans="1:6" x14ac:dyDescent="0.2">
      <c r="B62" s="115"/>
    </row>
    <row r="63" spans="1:6" x14ac:dyDescent="0.2">
      <c r="B63" s="115"/>
    </row>
    <row r="64" spans="1:6" x14ac:dyDescent="0.2">
      <c r="B64" s="115"/>
    </row>
    <row r="65" spans="2:6" ht="15" x14ac:dyDescent="0.25">
      <c r="B65" s="114"/>
      <c r="C65" s="108"/>
      <c r="D65" s="108"/>
      <c r="E65" s="108"/>
      <c r="F65" s="108"/>
    </row>
  </sheetData>
  <mergeCells count="40">
    <mergeCell ref="A27:B27"/>
    <mergeCell ref="N27:AV27"/>
    <mergeCell ref="N28:AV28"/>
    <mergeCell ref="A24:B24"/>
    <mergeCell ref="I24:J24"/>
    <mergeCell ref="M24:AV24"/>
    <mergeCell ref="A25:B25"/>
    <mergeCell ref="N25:AV25"/>
    <mergeCell ref="A26:B26"/>
    <mergeCell ref="N26:AV26"/>
    <mergeCell ref="B22:AV22"/>
    <mergeCell ref="C8:G8"/>
    <mergeCell ref="C9:G9"/>
    <mergeCell ref="C10:G10"/>
    <mergeCell ref="C11:G11"/>
    <mergeCell ref="C12:G12"/>
    <mergeCell ref="C13:G13"/>
    <mergeCell ref="C14:G14"/>
    <mergeCell ref="C15:G15"/>
    <mergeCell ref="C16:G16"/>
    <mergeCell ref="C17:G17"/>
    <mergeCell ref="B21:AV21"/>
    <mergeCell ref="DN4:DX4"/>
    <mergeCell ref="DZ4:EJ4"/>
    <mergeCell ref="EL4:EV4"/>
    <mergeCell ref="C5:G5"/>
    <mergeCell ref="C6:G6"/>
    <mergeCell ref="CP4:CZ4"/>
    <mergeCell ref="DB4:DL4"/>
    <mergeCell ref="C7:G7"/>
    <mergeCell ref="AT4:BD4"/>
    <mergeCell ref="BF4:BP4"/>
    <mergeCell ref="BR4:CB4"/>
    <mergeCell ref="CD4:CN4"/>
    <mergeCell ref="AH4:AR4"/>
    <mergeCell ref="F1:G1"/>
    <mergeCell ref="F2:G2"/>
    <mergeCell ref="F3:G3"/>
    <mergeCell ref="J4:T4"/>
    <mergeCell ref="V4:AF4"/>
  </mergeCells>
  <conditionalFormatting sqref="B21">
    <cfRule type="expression" dxfId="11" priority="5" stopIfTrue="1">
      <formula>$H$18&gt;=$D$28</formula>
    </cfRule>
  </conditionalFormatting>
  <conditionalFormatting sqref="B22">
    <cfRule type="expression" dxfId="10" priority="4" stopIfTrue="1">
      <formula>$H$19&gt;=$F$28</formula>
    </cfRule>
  </conditionalFormatting>
  <conditionalFormatting sqref="H1:H3">
    <cfRule type="cellIs" dxfId="9" priority="1" operator="equal">
      <formula>"Nevyhovel"</formula>
    </cfRule>
    <cfRule type="cellIs" dxfId="8" priority="2" operator="equal">
      <formula>"Vyhovel"</formula>
    </cfRule>
    <cfRule type="colorScale" priority="3">
      <colorScale>
        <cfvo type="min"/>
        <cfvo type="max"/>
        <color rgb="FFFF7128"/>
        <color rgb="FFFFEF9C"/>
      </colorScale>
    </cfRule>
  </conditionalFormatting>
  <pageMargins left="0.7" right="0.7" top="0.75" bottom="0.75" header="0.3" footer="0.3"/>
  <pageSetup paperSize="9" orientation="portrait" r:id="rId1"/>
  <ignoredErrors>
    <ignoredError sqref="B6:B14" numberStoredAsText="1"/>
    <ignoredError sqref="K5:U5 W5:AF5" formula="1"/>
  </ignoredErrors>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EW65"/>
  <sheetViews>
    <sheetView zoomScaleNormal="100" workbookViewId="0">
      <selection activeCell="E3" sqref="E3"/>
    </sheetView>
  </sheetViews>
  <sheetFormatPr defaultColWidth="2.7109375" defaultRowHeight="12.75" x14ac:dyDescent="0.2"/>
  <cols>
    <col min="1" max="1" width="5.42578125" style="86" customWidth="1"/>
    <col min="2" max="2" width="12.5703125" style="86" customWidth="1"/>
    <col min="3" max="3" width="21.7109375" style="86" customWidth="1"/>
    <col min="4" max="4" width="17.42578125" style="86" customWidth="1"/>
    <col min="5" max="5" width="14" style="86" customWidth="1"/>
    <col min="6" max="6" width="15.28515625" style="86" customWidth="1"/>
    <col min="7" max="7" width="21.42578125" style="86" customWidth="1"/>
    <col min="8" max="8" width="19.28515625" style="86" customWidth="1"/>
    <col min="9" max="9" width="3.5703125" style="86" customWidth="1"/>
    <col min="10" max="10" width="3.28515625" style="86" customWidth="1"/>
    <col min="11" max="116" width="2.85546875" style="86" customWidth="1"/>
    <col min="117" max="117" width="3.28515625" style="86" customWidth="1"/>
    <col min="118" max="128" width="2.85546875" style="86" customWidth="1"/>
    <col min="129" max="129" width="3.28515625" style="86" customWidth="1"/>
    <col min="130" max="140" width="2.85546875" style="86" customWidth="1"/>
    <col min="141" max="141" width="4.140625" style="86" customWidth="1"/>
    <col min="142" max="152" width="2.85546875" style="86" customWidth="1"/>
    <col min="153" max="247" width="2.7109375" style="86"/>
    <col min="248" max="248" width="5.42578125" style="86" customWidth="1"/>
    <col min="249" max="249" width="12.5703125" style="86" customWidth="1"/>
    <col min="250" max="250" width="45.42578125" style="86" customWidth="1"/>
    <col min="251" max="251" width="18.7109375" style="86" customWidth="1"/>
    <col min="252" max="252" width="19.28515625" style="86" customWidth="1"/>
    <col min="253" max="253" width="3" style="86" customWidth="1"/>
    <col min="254" max="255" width="3" style="86" bestFit="1" customWidth="1"/>
    <col min="256" max="256" width="3.140625" style="86" customWidth="1"/>
    <col min="257" max="264" width="2.85546875" style="86" bestFit="1" customWidth="1"/>
    <col min="265" max="276" width="2.85546875" style="86" customWidth="1"/>
    <col min="277" max="279" width="3" style="86" bestFit="1" customWidth="1"/>
    <col min="280" max="288" width="2.85546875" style="86" bestFit="1" customWidth="1"/>
    <col min="289" max="291" width="3" style="86" bestFit="1" customWidth="1"/>
    <col min="292" max="300" width="2.85546875" style="86" bestFit="1" customWidth="1"/>
    <col min="301" max="303" width="3" style="86" bestFit="1" customWidth="1"/>
    <col min="304" max="312" width="2.85546875" style="86" bestFit="1" customWidth="1"/>
    <col min="313" max="315" width="3" style="86" bestFit="1" customWidth="1"/>
    <col min="316" max="324" width="2.85546875" style="86" bestFit="1" customWidth="1"/>
    <col min="325" max="327" width="3" style="86" bestFit="1" customWidth="1"/>
    <col min="328" max="328" width="2.85546875" style="86" bestFit="1" customWidth="1"/>
    <col min="329" max="503" width="2.7109375" style="86"/>
    <col min="504" max="504" width="5.42578125" style="86" customWidth="1"/>
    <col min="505" max="505" width="12.5703125" style="86" customWidth="1"/>
    <col min="506" max="506" width="45.42578125" style="86" customWidth="1"/>
    <col min="507" max="507" width="18.7109375" style="86" customWidth="1"/>
    <col min="508" max="508" width="19.28515625" style="86" customWidth="1"/>
    <col min="509" max="509" width="3" style="86" customWidth="1"/>
    <col min="510" max="511" width="3" style="86" bestFit="1" customWidth="1"/>
    <col min="512" max="512" width="3.140625" style="86" customWidth="1"/>
    <col min="513" max="520" width="2.85546875" style="86" bestFit="1" customWidth="1"/>
    <col min="521" max="532" width="2.85546875" style="86" customWidth="1"/>
    <col min="533" max="535" width="3" style="86" bestFit="1" customWidth="1"/>
    <col min="536" max="544" width="2.85546875" style="86" bestFit="1" customWidth="1"/>
    <col min="545" max="547" width="3" style="86" bestFit="1" customWidth="1"/>
    <col min="548" max="556" width="2.85546875" style="86" bestFit="1" customWidth="1"/>
    <col min="557" max="559" width="3" style="86" bestFit="1" customWidth="1"/>
    <col min="560" max="568" width="2.85546875" style="86" bestFit="1" customWidth="1"/>
    <col min="569" max="571" width="3" style="86" bestFit="1" customWidth="1"/>
    <col min="572" max="580" width="2.85546875" style="86" bestFit="1" customWidth="1"/>
    <col min="581" max="583" width="3" style="86" bestFit="1" customWidth="1"/>
    <col min="584" max="584" width="2.85546875" style="86" bestFit="1" customWidth="1"/>
    <col min="585" max="759" width="2.7109375" style="86"/>
    <col min="760" max="760" width="5.42578125" style="86" customWidth="1"/>
    <col min="761" max="761" width="12.5703125" style="86" customWidth="1"/>
    <col min="762" max="762" width="45.42578125" style="86" customWidth="1"/>
    <col min="763" max="763" width="18.7109375" style="86" customWidth="1"/>
    <col min="764" max="764" width="19.28515625" style="86" customWidth="1"/>
    <col min="765" max="765" width="3" style="86" customWidth="1"/>
    <col min="766" max="767" width="3" style="86" bestFit="1" customWidth="1"/>
    <col min="768" max="768" width="3.140625" style="86" customWidth="1"/>
    <col min="769" max="776" width="2.85546875" style="86" bestFit="1" customWidth="1"/>
    <col min="777" max="788" width="2.85546875" style="86" customWidth="1"/>
    <col min="789" max="791" width="3" style="86" bestFit="1" customWidth="1"/>
    <col min="792" max="800" width="2.85546875" style="86" bestFit="1" customWidth="1"/>
    <col min="801" max="803" width="3" style="86" bestFit="1" customWidth="1"/>
    <col min="804" max="812" width="2.85546875" style="86" bestFit="1" customWidth="1"/>
    <col min="813" max="815" width="3" style="86" bestFit="1" customWidth="1"/>
    <col min="816" max="824" width="2.85546875" style="86" bestFit="1" customWidth="1"/>
    <col min="825" max="827" width="3" style="86" bestFit="1" customWidth="1"/>
    <col min="828" max="836" width="2.85546875" style="86" bestFit="1" customWidth="1"/>
    <col min="837" max="839" width="3" style="86" bestFit="1" customWidth="1"/>
    <col min="840" max="840" width="2.85546875" style="86" bestFit="1" customWidth="1"/>
    <col min="841" max="1015" width="2.7109375" style="86"/>
    <col min="1016" max="1016" width="5.42578125" style="86" customWidth="1"/>
    <col min="1017" max="1017" width="12.5703125" style="86" customWidth="1"/>
    <col min="1018" max="1018" width="45.42578125" style="86" customWidth="1"/>
    <col min="1019" max="1019" width="18.7109375" style="86" customWidth="1"/>
    <col min="1020" max="1020" width="19.28515625" style="86" customWidth="1"/>
    <col min="1021" max="1021" width="3" style="86" customWidth="1"/>
    <col min="1022" max="1023" width="3" style="86" bestFit="1" customWidth="1"/>
    <col min="1024" max="1024" width="3.140625" style="86" customWidth="1"/>
    <col min="1025" max="1032" width="2.85546875" style="86" bestFit="1" customWidth="1"/>
    <col min="1033" max="1044" width="2.85546875" style="86" customWidth="1"/>
    <col min="1045" max="1047" width="3" style="86" bestFit="1" customWidth="1"/>
    <col min="1048" max="1056" width="2.85546875" style="86" bestFit="1" customWidth="1"/>
    <col min="1057" max="1059" width="3" style="86" bestFit="1" customWidth="1"/>
    <col min="1060" max="1068" width="2.85546875" style="86" bestFit="1" customWidth="1"/>
    <col min="1069" max="1071" width="3" style="86" bestFit="1" customWidth="1"/>
    <col min="1072" max="1080" width="2.85546875" style="86" bestFit="1" customWidth="1"/>
    <col min="1081" max="1083" width="3" style="86" bestFit="1" customWidth="1"/>
    <col min="1084" max="1092" width="2.85546875" style="86" bestFit="1" customWidth="1"/>
    <col min="1093" max="1095" width="3" style="86" bestFit="1" customWidth="1"/>
    <col min="1096" max="1096" width="2.85546875" style="86" bestFit="1" customWidth="1"/>
    <col min="1097" max="1271" width="2.7109375" style="86"/>
    <col min="1272" max="1272" width="5.42578125" style="86" customWidth="1"/>
    <col min="1273" max="1273" width="12.5703125" style="86" customWidth="1"/>
    <col min="1274" max="1274" width="45.42578125" style="86" customWidth="1"/>
    <col min="1275" max="1275" width="18.7109375" style="86" customWidth="1"/>
    <col min="1276" max="1276" width="19.28515625" style="86" customWidth="1"/>
    <col min="1277" max="1277" width="3" style="86" customWidth="1"/>
    <col min="1278" max="1279" width="3" style="86" bestFit="1" customWidth="1"/>
    <col min="1280" max="1280" width="3.140625" style="86" customWidth="1"/>
    <col min="1281" max="1288" width="2.85546875" style="86" bestFit="1" customWidth="1"/>
    <col min="1289" max="1300" width="2.85546875" style="86" customWidth="1"/>
    <col min="1301" max="1303" width="3" style="86" bestFit="1" customWidth="1"/>
    <col min="1304" max="1312" width="2.85546875" style="86" bestFit="1" customWidth="1"/>
    <col min="1313" max="1315" width="3" style="86" bestFit="1" customWidth="1"/>
    <col min="1316" max="1324" width="2.85546875" style="86" bestFit="1" customWidth="1"/>
    <col min="1325" max="1327" width="3" style="86" bestFit="1" customWidth="1"/>
    <col min="1328" max="1336" width="2.85546875" style="86" bestFit="1" customWidth="1"/>
    <col min="1337" max="1339" width="3" style="86" bestFit="1" customWidth="1"/>
    <col min="1340" max="1348" width="2.85546875" style="86" bestFit="1" customWidth="1"/>
    <col min="1349" max="1351" width="3" style="86" bestFit="1" customWidth="1"/>
    <col min="1352" max="1352" width="2.85546875" style="86" bestFit="1" customWidth="1"/>
    <col min="1353" max="1527" width="2.7109375" style="86"/>
    <col min="1528" max="1528" width="5.42578125" style="86" customWidth="1"/>
    <col min="1529" max="1529" width="12.5703125" style="86" customWidth="1"/>
    <col min="1530" max="1530" width="45.42578125" style="86" customWidth="1"/>
    <col min="1531" max="1531" width="18.7109375" style="86" customWidth="1"/>
    <col min="1532" max="1532" width="19.28515625" style="86" customWidth="1"/>
    <col min="1533" max="1533" width="3" style="86" customWidth="1"/>
    <col min="1534" max="1535" width="3" style="86" bestFit="1" customWidth="1"/>
    <col min="1536" max="1536" width="3.140625" style="86" customWidth="1"/>
    <col min="1537" max="1544" width="2.85546875" style="86" bestFit="1" customWidth="1"/>
    <col min="1545" max="1556" width="2.85546875" style="86" customWidth="1"/>
    <col min="1557" max="1559" width="3" style="86" bestFit="1" customWidth="1"/>
    <col min="1560" max="1568" width="2.85546875" style="86" bestFit="1" customWidth="1"/>
    <col min="1569" max="1571" width="3" style="86" bestFit="1" customWidth="1"/>
    <col min="1572" max="1580" width="2.85546875" style="86" bestFit="1" customWidth="1"/>
    <col min="1581" max="1583" width="3" style="86" bestFit="1" customWidth="1"/>
    <col min="1584" max="1592" width="2.85546875" style="86" bestFit="1" customWidth="1"/>
    <col min="1593" max="1595" width="3" style="86" bestFit="1" customWidth="1"/>
    <col min="1596" max="1604" width="2.85546875" style="86" bestFit="1" customWidth="1"/>
    <col min="1605" max="1607" width="3" style="86" bestFit="1" customWidth="1"/>
    <col min="1608" max="1608" width="2.85546875" style="86" bestFit="1" customWidth="1"/>
    <col min="1609" max="1783" width="2.7109375" style="86"/>
    <col min="1784" max="1784" width="5.42578125" style="86" customWidth="1"/>
    <col min="1785" max="1785" width="12.5703125" style="86" customWidth="1"/>
    <col min="1786" max="1786" width="45.42578125" style="86" customWidth="1"/>
    <col min="1787" max="1787" width="18.7109375" style="86" customWidth="1"/>
    <col min="1788" max="1788" width="19.28515625" style="86" customWidth="1"/>
    <col min="1789" max="1789" width="3" style="86" customWidth="1"/>
    <col min="1790" max="1791" width="3" style="86" bestFit="1" customWidth="1"/>
    <col min="1792" max="1792" width="3.140625" style="86" customWidth="1"/>
    <col min="1793" max="1800" width="2.85546875" style="86" bestFit="1" customWidth="1"/>
    <col min="1801" max="1812" width="2.85546875" style="86" customWidth="1"/>
    <col min="1813" max="1815" width="3" style="86" bestFit="1" customWidth="1"/>
    <col min="1816" max="1824" width="2.85546875" style="86" bestFit="1" customWidth="1"/>
    <col min="1825" max="1827" width="3" style="86" bestFit="1" customWidth="1"/>
    <col min="1828" max="1836" width="2.85546875" style="86" bestFit="1" customWidth="1"/>
    <col min="1837" max="1839" width="3" style="86" bestFit="1" customWidth="1"/>
    <col min="1840" max="1848" width="2.85546875" style="86" bestFit="1" customWidth="1"/>
    <col min="1849" max="1851" width="3" style="86" bestFit="1" customWidth="1"/>
    <col min="1852" max="1860" width="2.85546875" style="86" bestFit="1" customWidth="1"/>
    <col min="1861" max="1863" width="3" style="86" bestFit="1" customWidth="1"/>
    <col min="1864" max="1864" width="2.85546875" style="86" bestFit="1" customWidth="1"/>
    <col min="1865" max="2039" width="2.7109375" style="86"/>
    <col min="2040" max="2040" width="5.42578125" style="86" customWidth="1"/>
    <col min="2041" max="2041" width="12.5703125" style="86" customWidth="1"/>
    <col min="2042" max="2042" width="45.42578125" style="86" customWidth="1"/>
    <col min="2043" max="2043" width="18.7109375" style="86" customWidth="1"/>
    <col min="2044" max="2044" width="19.28515625" style="86" customWidth="1"/>
    <col min="2045" max="2045" width="3" style="86" customWidth="1"/>
    <col min="2046" max="2047" width="3" style="86" bestFit="1" customWidth="1"/>
    <col min="2048" max="2048" width="3.140625" style="86" customWidth="1"/>
    <col min="2049" max="2056" width="2.85546875" style="86" bestFit="1" customWidth="1"/>
    <col min="2057" max="2068" width="2.85546875" style="86" customWidth="1"/>
    <col min="2069" max="2071" width="3" style="86" bestFit="1" customWidth="1"/>
    <col min="2072" max="2080" width="2.85546875" style="86" bestFit="1" customWidth="1"/>
    <col min="2081" max="2083" width="3" style="86" bestFit="1" customWidth="1"/>
    <col min="2084" max="2092" width="2.85546875" style="86" bestFit="1" customWidth="1"/>
    <col min="2093" max="2095" width="3" style="86" bestFit="1" customWidth="1"/>
    <col min="2096" max="2104" width="2.85546875" style="86" bestFit="1" customWidth="1"/>
    <col min="2105" max="2107" width="3" style="86" bestFit="1" customWidth="1"/>
    <col min="2108" max="2116" width="2.85546875" style="86" bestFit="1" customWidth="1"/>
    <col min="2117" max="2119" width="3" style="86" bestFit="1" customWidth="1"/>
    <col min="2120" max="2120" width="2.85546875" style="86" bestFit="1" customWidth="1"/>
    <col min="2121" max="2295" width="2.7109375" style="86"/>
    <col min="2296" max="2296" width="5.42578125" style="86" customWidth="1"/>
    <col min="2297" max="2297" width="12.5703125" style="86" customWidth="1"/>
    <col min="2298" max="2298" width="45.42578125" style="86" customWidth="1"/>
    <col min="2299" max="2299" width="18.7109375" style="86" customWidth="1"/>
    <col min="2300" max="2300" width="19.28515625" style="86" customWidth="1"/>
    <col min="2301" max="2301" width="3" style="86" customWidth="1"/>
    <col min="2302" max="2303" width="3" style="86" bestFit="1" customWidth="1"/>
    <col min="2304" max="2304" width="3.140625" style="86" customWidth="1"/>
    <col min="2305" max="2312" width="2.85546875" style="86" bestFit="1" customWidth="1"/>
    <col min="2313" max="2324" width="2.85546875" style="86" customWidth="1"/>
    <col min="2325" max="2327" width="3" style="86" bestFit="1" customWidth="1"/>
    <col min="2328" max="2336" width="2.85546875" style="86" bestFit="1" customWidth="1"/>
    <col min="2337" max="2339" width="3" style="86" bestFit="1" customWidth="1"/>
    <col min="2340" max="2348" width="2.85546875" style="86" bestFit="1" customWidth="1"/>
    <col min="2349" max="2351" width="3" style="86" bestFit="1" customWidth="1"/>
    <col min="2352" max="2360" width="2.85546875" style="86" bestFit="1" customWidth="1"/>
    <col min="2361" max="2363" width="3" style="86" bestFit="1" customWidth="1"/>
    <col min="2364" max="2372" width="2.85546875" style="86" bestFit="1" customWidth="1"/>
    <col min="2373" max="2375" width="3" style="86" bestFit="1" customWidth="1"/>
    <col min="2376" max="2376" width="2.85546875" style="86" bestFit="1" customWidth="1"/>
    <col min="2377" max="2551" width="2.7109375" style="86"/>
    <col min="2552" max="2552" width="5.42578125" style="86" customWidth="1"/>
    <col min="2553" max="2553" width="12.5703125" style="86" customWidth="1"/>
    <col min="2554" max="2554" width="45.42578125" style="86" customWidth="1"/>
    <col min="2555" max="2555" width="18.7109375" style="86" customWidth="1"/>
    <col min="2556" max="2556" width="19.28515625" style="86" customWidth="1"/>
    <col min="2557" max="2557" width="3" style="86" customWidth="1"/>
    <col min="2558" max="2559" width="3" style="86" bestFit="1" customWidth="1"/>
    <col min="2560" max="2560" width="3.140625" style="86" customWidth="1"/>
    <col min="2561" max="2568" width="2.85546875" style="86" bestFit="1" customWidth="1"/>
    <col min="2569" max="2580" width="2.85546875" style="86" customWidth="1"/>
    <col min="2581" max="2583" width="3" style="86" bestFit="1" customWidth="1"/>
    <col min="2584" max="2592" width="2.85546875" style="86" bestFit="1" customWidth="1"/>
    <col min="2593" max="2595" width="3" style="86" bestFit="1" customWidth="1"/>
    <col min="2596" max="2604" width="2.85546875" style="86" bestFit="1" customWidth="1"/>
    <col min="2605" max="2607" width="3" style="86" bestFit="1" customWidth="1"/>
    <col min="2608" max="2616" width="2.85546875" style="86" bestFit="1" customWidth="1"/>
    <col min="2617" max="2619" width="3" style="86" bestFit="1" customWidth="1"/>
    <col min="2620" max="2628" width="2.85546875" style="86" bestFit="1" customWidth="1"/>
    <col min="2629" max="2631" width="3" style="86" bestFit="1" customWidth="1"/>
    <col min="2632" max="2632" width="2.85546875" style="86" bestFit="1" customWidth="1"/>
    <col min="2633" max="2807" width="2.7109375" style="86"/>
    <col min="2808" max="2808" width="5.42578125" style="86" customWidth="1"/>
    <col min="2809" max="2809" width="12.5703125" style="86" customWidth="1"/>
    <col min="2810" max="2810" width="45.42578125" style="86" customWidth="1"/>
    <col min="2811" max="2811" width="18.7109375" style="86" customWidth="1"/>
    <col min="2812" max="2812" width="19.28515625" style="86" customWidth="1"/>
    <col min="2813" max="2813" width="3" style="86" customWidth="1"/>
    <col min="2814" max="2815" width="3" style="86" bestFit="1" customWidth="1"/>
    <col min="2816" max="2816" width="3.140625" style="86" customWidth="1"/>
    <col min="2817" max="2824" width="2.85546875" style="86" bestFit="1" customWidth="1"/>
    <col min="2825" max="2836" width="2.85546875" style="86" customWidth="1"/>
    <col min="2837" max="2839" width="3" style="86" bestFit="1" customWidth="1"/>
    <col min="2840" max="2848" width="2.85546875" style="86" bestFit="1" customWidth="1"/>
    <col min="2849" max="2851" width="3" style="86" bestFit="1" customWidth="1"/>
    <col min="2852" max="2860" width="2.85546875" style="86" bestFit="1" customWidth="1"/>
    <col min="2861" max="2863" width="3" style="86" bestFit="1" customWidth="1"/>
    <col min="2864" max="2872" width="2.85546875" style="86" bestFit="1" customWidth="1"/>
    <col min="2873" max="2875" width="3" style="86" bestFit="1" customWidth="1"/>
    <col min="2876" max="2884" width="2.85546875" style="86" bestFit="1" customWidth="1"/>
    <col min="2885" max="2887" width="3" style="86" bestFit="1" customWidth="1"/>
    <col min="2888" max="2888" width="2.85546875" style="86" bestFit="1" customWidth="1"/>
    <col min="2889" max="3063" width="2.7109375" style="86"/>
    <col min="3064" max="3064" width="5.42578125" style="86" customWidth="1"/>
    <col min="3065" max="3065" width="12.5703125" style="86" customWidth="1"/>
    <col min="3066" max="3066" width="45.42578125" style="86" customWidth="1"/>
    <col min="3067" max="3067" width="18.7109375" style="86" customWidth="1"/>
    <col min="3068" max="3068" width="19.28515625" style="86" customWidth="1"/>
    <col min="3069" max="3069" width="3" style="86" customWidth="1"/>
    <col min="3070" max="3071" width="3" style="86" bestFit="1" customWidth="1"/>
    <col min="3072" max="3072" width="3.140625" style="86" customWidth="1"/>
    <col min="3073" max="3080" width="2.85546875" style="86" bestFit="1" customWidth="1"/>
    <col min="3081" max="3092" width="2.85546875" style="86" customWidth="1"/>
    <col min="3093" max="3095" width="3" style="86" bestFit="1" customWidth="1"/>
    <col min="3096" max="3104" width="2.85546875" style="86" bestFit="1" customWidth="1"/>
    <col min="3105" max="3107" width="3" style="86" bestFit="1" customWidth="1"/>
    <col min="3108" max="3116" width="2.85546875" style="86" bestFit="1" customWidth="1"/>
    <col min="3117" max="3119" width="3" style="86" bestFit="1" customWidth="1"/>
    <col min="3120" max="3128" width="2.85546875" style="86" bestFit="1" customWidth="1"/>
    <col min="3129" max="3131" width="3" style="86" bestFit="1" customWidth="1"/>
    <col min="3132" max="3140" width="2.85546875" style="86" bestFit="1" customWidth="1"/>
    <col min="3141" max="3143" width="3" style="86" bestFit="1" customWidth="1"/>
    <col min="3144" max="3144" width="2.85546875" style="86" bestFit="1" customWidth="1"/>
    <col min="3145" max="3319" width="2.7109375" style="86"/>
    <col min="3320" max="3320" width="5.42578125" style="86" customWidth="1"/>
    <col min="3321" max="3321" width="12.5703125" style="86" customWidth="1"/>
    <col min="3322" max="3322" width="45.42578125" style="86" customWidth="1"/>
    <col min="3323" max="3323" width="18.7109375" style="86" customWidth="1"/>
    <col min="3324" max="3324" width="19.28515625" style="86" customWidth="1"/>
    <col min="3325" max="3325" width="3" style="86" customWidth="1"/>
    <col min="3326" max="3327" width="3" style="86" bestFit="1" customWidth="1"/>
    <col min="3328" max="3328" width="3.140625" style="86" customWidth="1"/>
    <col min="3329" max="3336" width="2.85546875" style="86" bestFit="1" customWidth="1"/>
    <col min="3337" max="3348" width="2.85546875" style="86" customWidth="1"/>
    <col min="3349" max="3351" width="3" style="86" bestFit="1" customWidth="1"/>
    <col min="3352" max="3360" width="2.85546875" style="86" bestFit="1" customWidth="1"/>
    <col min="3361" max="3363" width="3" style="86" bestFit="1" customWidth="1"/>
    <col min="3364" max="3372" width="2.85546875" style="86" bestFit="1" customWidth="1"/>
    <col min="3373" max="3375" width="3" style="86" bestFit="1" customWidth="1"/>
    <col min="3376" max="3384" width="2.85546875" style="86" bestFit="1" customWidth="1"/>
    <col min="3385" max="3387" width="3" style="86" bestFit="1" customWidth="1"/>
    <col min="3388" max="3396" width="2.85546875" style="86" bestFit="1" customWidth="1"/>
    <col min="3397" max="3399" width="3" style="86" bestFit="1" customWidth="1"/>
    <col min="3400" max="3400" width="2.85546875" style="86" bestFit="1" customWidth="1"/>
    <col min="3401" max="3575" width="2.7109375" style="86"/>
    <col min="3576" max="3576" width="5.42578125" style="86" customWidth="1"/>
    <col min="3577" max="3577" width="12.5703125" style="86" customWidth="1"/>
    <col min="3578" max="3578" width="45.42578125" style="86" customWidth="1"/>
    <col min="3579" max="3579" width="18.7109375" style="86" customWidth="1"/>
    <col min="3580" max="3580" width="19.28515625" style="86" customWidth="1"/>
    <col min="3581" max="3581" width="3" style="86" customWidth="1"/>
    <col min="3582" max="3583" width="3" style="86" bestFit="1" customWidth="1"/>
    <col min="3584" max="3584" width="3.140625" style="86" customWidth="1"/>
    <col min="3585" max="3592" width="2.85546875" style="86" bestFit="1" customWidth="1"/>
    <col min="3593" max="3604" width="2.85546875" style="86" customWidth="1"/>
    <col min="3605" max="3607" width="3" style="86" bestFit="1" customWidth="1"/>
    <col min="3608" max="3616" width="2.85546875" style="86" bestFit="1" customWidth="1"/>
    <col min="3617" max="3619" width="3" style="86" bestFit="1" customWidth="1"/>
    <col min="3620" max="3628" width="2.85546875" style="86" bestFit="1" customWidth="1"/>
    <col min="3629" max="3631" width="3" style="86" bestFit="1" customWidth="1"/>
    <col min="3632" max="3640" width="2.85546875" style="86" bestFit="1" customWidth="1"/>
    <col min="3641" max="3643" width="3" style="86" bestFit="1" customWidth="1"/>
    <col min="3644" max="3652" width="2.85546875" style="86" bestFit="1" customWidth="1"/>
    <col min="3653" max="3655" width="3" style="86" bestFit="1" customWidth="1"/>
    <col min="3656" max="3656" width="2.85546875" style="86" bestFit="1" customWidth="1"/>
    <col min="3657" max="3831" width="2.7109375" style="86"/>
    <col min="3832" max="3832" width="5.42578125" style="86" customWidth="1"/>
    <col min="3833" max="3833" width="12.5703125" style="86" customWidth="1"/>
    <col min="3834" max="3834" width="45.42578125" style="86" customWidth="1"/>
    <col min="3835" max="3835" width="18.7109375" style="86" customWidth="1"/>
    <col min="3836" max="3836" width="19.28515625" style="86" customWidth="1"/>
    <col min="3837" max="3837" width="3" style="86" customWidth="1"/>
    <col min="3838" max="3839" width="3" style="86" bestFit="1" customWidth="1"/>
    <col min="3840" max="3840" width="3.140625" style="86" customWidth="1"/>
    <col min="3841" max="3848" width="2.85546875" style="86" bestFit="1" customWidth="1"/>
    <col min="3849" max="3860" width="2.85546875" style="86" customWidth="1"/>
    <col min="3861" max="3863" width="3" style="86" bestFit="1" customWidth="1"/>
    <col min="3864" max="3872" width="2.85546875" style="86" bestFit="1" customWidth="1"/>
    <col min="3873" max="3875" width="3" style="86" bestFit="1" customWidth="1"/>
    <col min="3876" max="3884" width="2.85546875" style="86" bestFit="1" customWidth="1"/>
    <col min="3885" max="3887" width="3" style="86" bestFit="1" customWidth="1"/>
    <col min="3888" max="3896" width="2.85546875" style="86" bestFit="1" customWidth="1"/>
    <col min="3897" max="3899" width="3" style="86" bestFit="1" customWidth="1"/>
    <col min="3900" max="3908" width="2.85546875" style="86" bestFit="1" customWidth="1"/>
    <col min="3909" max="3911" width="3" style="86" bestFit="1" customWidth="1"/>
    <col min="3912" max="3912" width="2.85546875" style="86" bestFit="1" customWidth="1"/>
    <col min="3913" max="4087" width="2.7109375" style="86"/>
    <col min="4088" max="4088" width="5.42578125" style="86" customWidth="1"/>
    <col min="4089" max="4089" width="12.5703125" style="86" customWidth="1"/>
    <col min="4090" max="4090" width="45.42578125" style="86" customWidth="1"/>
    <col min="4091" max="4091" width="18.7109375" style="86" customWidth="1"/>
    <col min="4092" max="4092" width="19.28515625" style="86" customWidth="1"/>
    <col min="4093" max="4093" width="3" style="86" customWidth="1"/>
    <col min="4094" max="4095" width="3" style="86" bestFit="1" customWidth="1"/>
    <col min="4096" max="4096" width="3.140625" style="86" customWidth="1"/>
    <col min="4097" max="4104" width="2.85546875" style="86" bestFit="1" customWidth="1"/>
    <col min="4105" max="4116" width="2.85546875" style="86" customWidth="1"/>
    <col min="4117" max="4119" width="3" style="86" bestFit="1" customWidth="1"/>
    <col min="4120" max="4128" width="2.85546875" style="86" bestFit="1" customWidth="1"/>
    <col min="4129" max="4131" width="3" style="86" bestFit="1" customWidth="1"/>
    <col min="4132" max="4140" width="2.85546875" style="86" bestFit="1" customWidth="1"/>
    <col min="4141" max="4143" width="3" style="86" bestFit="1" customWidth="1"/>
    <col min="4144" max="4152" width="2.85546875" style="86" bestFit="1" customWidth="1"/>
    <col min="4153" max="4155" width="3" style="86" bestFit="1" customWidth="1"/>
    <col min="4156" max="4164" width="2.85546875" style="86" bestFit="1" customWidth="1"/>
    <col min="4165" max="4167" width="3" style="86" bestFit="1" customWidth="1"/>
    <col min="4168" max="4168" width="2.85546875" style="86" bestFit="1" customWidth="1"/>
    <col min="4169" max="4343" width="2.7109375" style="86"/>
    <col min="4344" max="4344" width="5.42578125" style="86" customWidth="1"/>
    <col min="4345" max="4345" width="12.5703125" style="86" customWidth="1"/>
    <col min="4346" max="4346" width="45.42578125" style="86" customWidth="1"/>
    <col min="4347" max="4347" width="18.7109375" style="86" customWidth="1"/>
    <col min="4348" max="4348" width="19.28515625" style="86" customWidth="1"/>
    <col min="4349" max="4349" width="3" style="86" customWidth="1"/>
    <col min="4350" max="4351" width="3" style="86" bestFit="1" customWidth="1"/>
    <col min="4352" max="4352" width="3.140625" style="86" customWidth="1"/>
    <col min="4353" max="4360" width="2.85546875" style="86" bestFit="1" customWidth="1"/>
    <col min="4361" max="4372" width="2.85546875" style="86" customWidth="1"/>
    <col min="4373" max="4375" width="3" style="86" bestFit="1" customWidth="1"/>
    <col min="4376" max="4384" width="2.85546875" style="86" bestFit="1" customWidth="1"/>
    <col min="4385" max="4387" width="3" style="86" bestFit="1" customWidth="1"/>
    <col min="4388" max="4396" width="2.85546875" style="86" bestFit="1" customWidth="1"/>
    <col min="4397" max="4399" width="3" style="86" bestFit="1" customWidth="1"/>
    <col min="4400" max="4408" width="2.85546875" style="86" bestFit="1" customWidth="1"/>
    <col min="4409" max="4411" width="3" style="86" bestFit="1" customWidth="1"/>
    <col min="4412" max="4420" width="2.85546875" style="86" bestFit="1" customWidth="1"/>
    <col min="4421" max="4423" width="3" style="86" bestFit="1" customWidth="1"/>
    <col min="4424" max="4424" width="2.85546875" style="86" bestFit="1" customWidth="1"/>
    <col min="4425" max="4599" width="2.7109375" style="86"/>
    <col min="4600" max="4600" width="5.42578125" style="86" customWidth="1"/>
    <col min="4601" max="4601" width="12.5703125" style="86" customWidth="1"/>
    <col min="4602" max="4602" width="45.42578125" style="86" customWidth="1"/>
    <col min="4603" max="4603" width="18.7109375" style="86" customWidth="1"/>
    <col min="4604" max="4604" width="19.28515625" style="86" customWidth="1"/>
    <col min="4605" max="4605" width="3" style="86" customWidth="1"/>
    <col min="4606" max="4607" width="3" style="86" bestFit="1" customWidth="1"/>
    <col min="4608" max="4608" width="3.140625" style="86" customWidth="1"/>
    <col min="4609" max="4616" width="2.85546875" style="86" bestFit="1" customWidth="1"/>
    <col min="4617" max="4628" width="2.85546875" style="86" customWidth="1"/>
    <col min="4629" max="4631" width="3" style="86" bestFit="1" customWidth="1"/>
    <col min="4632" max="4640" width="2.85546875" style="86" bestFit="1" customWidth="1"/>
    <col min="4641" max="4643" width="3" style="86" bestFit="1" customWidth="1"/>
    <col min="4644" max="4652" width="2.85546875" style="86" bestFit="1" customWidth="1"/>
    <col min="4653" max="4655" width="3" style="86" bestFit="1" customWidth="1"/>
    <col min="4656" max="4664" width="2.85546875" style="86" bestFit="1" customWidth="1"/>
    <col min="4665" max="4667" width="3" style="86" bestFit="1" customWidth="1"/>
    <col min="4668" max="4676" width="2.85546875" style="86" bestFit="1" customWidth="1"/>
    <col min="4677" max="4679" width="3" style="86" bestFit="1" customWidth="1"/>
    <col min="4680" max="4680" width="2.85546875" style="86" bestFit="1" customWidth="1"/>
    <col min="4681" max="4855" width="2.7109375" style="86"/>
    <col min="4856" max="4856" width="5.42578125" style="86" customWidth="1"/>
    <col min="4857" max="4857" width="12.5703125" style="86" customWidth="1"/>
    <col min="4858" max="4858" width="45.42578125" style="86" customWidth="1"/>
    <col min="4859" max="4859" width="18.7109375" style="86" customWidth="1"/>
    <col min="4860" max="4860" width="19.28515625" style="86" customWidth="1"/>
    <col min="4861" max="4861" width="3" style="86" customWidth="1"/>
    <col min="4862" max="4863" width="3" style="86" bestFit="1" customWidth="1"/>
    <col min="4864" max="4864" width="3.140625" style="86" customWidth="1"/>
    <col min="4865" max="4872" width="2.85546875" style="86" bestFit="1" customWidth="1"/>
    <col min="4873" max="4884" width="2.85546875" style="86" customWidth="1"/>
    <col min="4885" max="4887" width="3" style="86" bestFit="1" customWidth="1"/>
    <col min="4888" max="4896" width="2.85546875" style="86" bestFit="1" customWidth="1"/>
    <col min="4897" max="4899" width="3" style="86" bestFit="1" customWidth="1"/>
    <col min="4900" max="4908" width="2.85546875" style="86" bestFit="1" customWidth="1"/>
    <col min="4909" max="4911" width="3" style="86" bestFit="1" customWidth="1"/>
    <col min="4912" max="4920" width="2.85546875" style="86" bestFit="1" customWidth="1"/>
    <col min="4921" max="4923" width="3" style="86" bestFit="1" customWidth="1"/>
    <col min="4924" max="4932" width="2.85546875" style="86" bestFit="1" customWidth="1"/>
    <col min="4933" max="4935" width="3" style="86" bestFit="1" customWidth="1"/>
    <col min="4936" max="4936" width="2.85546875" style="86" bestFit="1" customWidth="1"/>
    <col min="4937" max="5111" width="2.7109375" style="86"/>
    <col min="5112" max="5112" width="5.42578125" style="86" customWidth="1"/>
    <col min="5113" max="5113" width="12.5703125" style="86" customWidth="1"/>
    <col min="5114" max="5114" width="45.42578125" style="86" customWidth="1"/>
    <col min="5115" max="5115" width="18.7109375" style="86" customWidth="1"/>
    <col min="5116" max="5116" width="19.28515625" style="86" customWidth="1"/>
    <col min="5117" max="5117" width="3" style="86" customWidth="1"/>
    <col min="5118" max="5119" width="3" style="86" bestFit="1" customWidth="1"/>
    <col min="5120" max="5120" width="3.140625" style="86" customWidth="1"/>
    <col min="5121" max="5128" width="2.85546875" style="86" bestFit="1" customWidth="1"/>
    <col min="5129" max="5140" width="2.85546875" style="86" customWidth="1"/>
    <col min="5141" max="5143" width="3" style="86" bestFit="1" customWidth="1"/>
    <col min="5144" max="5152" width="2.85546875" style="86" bestFit="1" customWidth="1"/>
    <col min="5153" max="5155" width="3" style="86" bestFit="1" customWidth="1"/>
    <col min="5156" max="5164" width="2.85546875" style="86" bestFit="1" customWidth="1"/>
    <col min="5165" max="5167" width="3" style="86" bestFit="1" customWidth="1"/>
    <col min="5168" max="5176" width="2.85546875" style="86" bestFit="1" customWidth="1"/>
    <col min="5177" max="5179" width="3" style="86" bestFit="1" customWidth="1"/>
    <col min="5180" max="5188" width="2.85546875" style="86" bestFit="1" customWidth="1"/>
    <col min="5189" max="5191" width="3" style="86" bestFit="1" customWidth="1"/>
    <col min="5192" max="5192" width="2.85546875" style="86" bestFit="1" customWidth="1"/>
    <col min="5193" max="5367" width="2.7109375" style="86"/>
    <col min="5368" max="5368" width="5.42578125" style="86" customWidth="1"/>
    <col min="5369" max="5369" width="12.5703125" style="86" customWidth="1"/>
    <col min="5370" max="5370" width="45.42578125" style="86" customWidth="1"/>
    <col min="5371" max="5371" width="18.7109375" style="86" customWidth="1"/>
    <col min="5372" max="5372" width="19.28515625" style="86" customWidth="1"/>
    <col min="5373" max="5373" width="3" style="86" customWidth="1"/>
    <col min="5374" max="5375" width="3" style="86" bestFit="1" customWidth="1"/>
    <col min="5376" max="5376" width="3.140625" style="86" customWidth="1"/>
    <col min="5377" max="5384" width="2.85546875" style="86" bestFit="1" customWidth="1"/>
    <col min="5385" max="5396" width="2.85546875" style="86" customWidth="1"/>
    <col min="5397" max="5399" width="3" style="86" bestFit="1" customWidth="1"/>
    <col min="5400" max="5408" width="2.85546875" style="86" bestFit="1" customWidth="1"/>
    <col min="5409" max="5411" width="3" style="86" bestFit="1" customWidth="1"/>
    <col min="5412" max="5420" width="2.85546875" style="86" bestFit="1" customWidth="1"/>
    <col min="5421" max="5423" width="3" style="86" bestFit="1" customWidth="1"/>
    <col min="5424" max="5432" width="2.85546875" style="86" bestFit="1" customWidth="1"/>
    <col min="5433" max="5435" width="3" style="86" bestFit="1" customWidth="1"/>
    <col min="5436" max="5444" width="2.85546875" style="86" bestFit="1" customWidth="1"/>
    <col min="5445" max="5447" width="3" style="86" bestFit="1" customWidth="1"/>
    <col min="5448" max="5448" width="2.85546875" style="86" bestFit="1" customWidth="1"/>
    <col min="5449" max="5623" width="2.7109375" style="86"/>
    <col min="5624" max="5624" width="5.42578125" style="86" customWidth="1"/>
    <col min="5625" max="5625" width="12.5703125" style="86" customWidth="1"/>
    <col min="5626" max="5626" width="45.42578125" style="86" customWidth="1"/>
    <col min="5627" max="5627" width="18.7109375" style="86" customWidth="1"/>
    <col min="5628" max="5628" width="19.28515625" style="86" customWidth="1"/>
    <col min="5629" max="5629" width="3" style="86" customWidth="1"/>
    <col min="5630" max="5631" width="3" style="86" bestFit="1" customWidth="1"/>
    <col min="5632" max="5632" width="3.140625" style="86" customWidth="1"/>
    <col min="5633" max="5640" width="2.85546875" style="86" bestFit="1" customWidth="1"/>
    <col min="5641" max="5652" width="2.85546875" style="86" customWidth="1"/>
    <col min="5653" max="5655" width="3" style="86" bestFit="1" customWidth="1"/>
    <col min="5656" max="5664" width="2.85546875" style="86" bestFit="1" customWidth="1"/>
    <col min="5665" max="5667" width="3" style="86" bestFit="1" customWidth="1"/>
    <col min="5668" max="5676" width="2.85546875" style="86" bestFit="1" customWidth="1"/>
    <col min="5677" max="5679" width="3" style="86" bestFit="1" customWidth="1"/>
    <col min="5680" max="5688" width="2.85546875" style="86" bestFit="1" customWidth="1"/>
    <col min="5689" max="5691" width="3" style="86" bestFit="1" customWidth="1"/>
    <col min="5692" max="5700" width="2.85546875" style="86" bestFit="1" customWidth="1"/>
    <col min="5701" max="5703" width="3" style="86" bestFit="1" customWidth="1"/>
    <col min="5704" max="5704" width="2.85546875" style="86" bestFit="1" customWidth="1"/>
    <col min="5705" max="5879" width="2.7109375" style="86"/>
    <col min="5880" max="5880" width="5.42578125" style="86" customWidth="1"/>
    <col min="5881" max="5881" width="12.5703125" style="86" customWidth="1"/>
    <col min="5882" max="5882" width="45.42578125" style="86" customWidth="1"/>
    <col min="5883" max="5883" width="18.7109375" style="86" customWidth="1"/>
    <col min="5884" max="5884" width="19.28515625" style="86" customWidth="1"/>
    <col min="5885" max="5885" width="3" style="86" customWidth="1"/>
    <col min="5886" max="5887" width="3" style="86" bestFit="1" customWidth="1"/>
    <col min="5888" max="5888" width="3.140625" style="86" customWidth="1"/>
    <col min="5889" max="5896" width="2.85546875" style="86" bestFit="1" customWidth="1"/>
    <col min="5897" max="5908" width="2.85546875" style="86" customWidth="1"/>
    <col min="5909" max="5911" width="3" style="86" bestFit="1" customWidth="1"/>
    <col min="5912" max="5920" width="2.85546875" style="86" bestFit="1" customWidth="1"/>
    <col min="5921" max="5923" width="3" style="86" bestFit="1" customWidth="1"/>
    <col min="5924" max="5932" width="2.85546875" style="86" bestFit="1" customWidth="1"/>
    <col min="5933" max="5935" width="3" style="86" bestFit="1" customWidth="1"/>
    <col min="5936" max="5944" width="2.85546875" style="86" bestFit="1" customWidth="1"/>
    <col min="5945" max="5947" width="3" style="86" bestFit="1" customWidth="1"/>
    <col min="5948" max="5956" width="2.85546875" style="86" bestFit="1" customWidth="1"/>
    <col min="5957" max="5959" width="3" style="86" bestFit="1" customWidth="1"/>
    <col min="5960" max="5960" width="2.85546875" style="86" bestFit="1" customWidth="1"/>
    <col min="5961" max="6135" width="2.7109375" style="86"/>
    <col min="6136" max="6136" width="5.42578125" style="86" customWidth="1"/>
    <col min="6137" max="6137" width="12.5703125" style="86" customWidth="1"/>
    <col min="6138" max="6138" width="45.42578125" style="86" customWidth="1"/>
    <col min="6139" max="6139" width="18.7109375" style="86" customWidth="1"/>
    <col min="6140" max="6140" width="19.28515625" style="86" customWidth="1"/>
    <col min="6141" max="6141" width="3" style="86" customWidth="1"/>
    <col min="6142" max="6143" width="3" style="86" bestFit="1" customWidth="1"/>
    <col min="6144" max="6144" width="3.140625" style="86" customWidth="1"/>
    <col min="6145" max="6152" width="2.85546875" style="86" bestFit="1" customWidth="1"/>
    <col min="6153" max="6164" width="2.85546875" style="86" customWidth="1"/>
    <col min="6165" max="6167" width="3" style="86" bestFit="1" customWidth="1"/>
    <col min="6168" max="6176" width="2.85546875" style="86" bestFit="1" customWidth="1"/>
    <col min="6177" max="6179" width="3" style="86" bestFit="1" customWidth="1"/>
    <col min="6180" max="6188" width="2.85546875" style="86" bestFit="1" customWidth="1"/>
    <col min="6189" max="6191" width="3" style="86" bestFit="1" customWidth="1"/>
    <col min="6192" max="6200" width="2.85546875" style="86" bestFit="1" customWidth="1"/>
    <col min="6201" max="6203" width="3" style="86" bestFit="1" customWidth="1"/>
    <col min="6204" max="6212" width="2.85546875" style="86" bestFit="1" customWidth="1"/>
    <col min="6213" max="6215" width="3" style="86" bestFit="1" customWidth="1"/>
    <col min="6216" max="6216" width="2.85546875" style="86" bestFit="1" customWidth="1"/>
    <col min="6217" max="6391" width="2.7109375" style="86"/>
    <col min="6392" max="6392" width="5.42578125" style="86" customWidth="1"/>
    <col min="6393" max="6393" width="12.5703125" style="86" customWidth="1"/>
    <col min="6394" max="6394" width="45.42578125" style="86" customWidth="1"/>
    <col min="6395" max="6395" width="18.7109375" style="86" customWidth="1"/>
    <col min="6396" max="6396" width="19.28515625" style="86" customWidth="1"/>
    <col min="6397" max="6397" width="3" style="86" customWidth="1"/>
    <col min="6398" max="6399" width="3" style="86" bestFit="1" customWidth="1"/>
    <col min="6400" max="6400" width="3.140625" style="86" customWidth="1"/>
    <col min="6401" max="6408" width="2.85546875" style="86" bestFit="1" customWidth="1"/>
    <col min="6409" max="6420" width="2.85546875" style="86" customWidth="1"/>
    <col min="6421" max="6423" width="3" style="86" bestFit="1" customWidth="1"/>
    <col min="6424" max="6432" width="2.85546875" style="86" bestFit="1" customWidth="1"/>
    <col min="6433" max="6435" width="3" style="86" bestFit="1" customWidth="1"/>
    <col min="6436" max="6444" width="2.85546875" style="86" bestFit="1" customWidth="1"/>
    <col min="6445" max="6447" width="3" style="86" bestFit="1" customWidth="1"/>
    <col min="6448" max="6456" width="2.85546875" style="86" bestFit="1" customWidth="1"/>
    <col min="6457" max="6459" width="3" style="86" bestFit="1" customWidth="1"/>
    <col min="6460" max="6468" width="2.85546875" style="86" bestFit="1" customWidth="1"/>
    <col min="6469" max="6471" width="3" style="86" bestFit="1" customWidth="1"/>
    <col min="6472" max="6472" width="2.85546875" style="86" bestFit="1" customWidth="1"/>
    <col min="6473" max="6647" width="2.7109375" style="86"/>
    <col min="6648" max="6648" width="5.42578125" style="86" customWidth="1"/>
    <col min="6649" max="6649" width="12.5703125" style="86" customWidth="1"/>
    <col min="6650" max="6650" width="45.42578125" style="86" customWidth="1"/>
    <col min="6651" max="6651" width="18.7109375" style="86" customWidth="1"/>
    <col min="6652" max="6652" width="19.28515625" style="86" customWidth="1"/>
    <col min="6653" max="6653" width="3" style="86" customWidth="1"/>
    <col min="6654" max="6655" width="3" style="86" bestFit="1" customWidth="1"/>
    <col min="6656" max="6656" width="3.140625" style="86" customWidth="1"/>
    <col min="6657" max="6664" width="2.85546875" style="86" bestFit="1" customWidth="1"/>
    <col min="6665" max="6676" width="2.85546875" style="86" customWidth="1"/>
    <col min="6677" max="6679" width="3" style="86" bestFit="1" customWidth="1"/>
    <col min="6680" max="6688" width="2.85546875" style="86" bestFit="1" customWidth="1"/>
    <col min="6689" max="6691" width="3" style="86" bestFit="1" customWidth="1"/>
    <col min="6692" max="6700" width="2.85546875" style="86" bestFit="1" customWidth="1"/>
    <col min="6701" max="6703" width="3" style="86" bestFit="1" customWidth="1"/>
    <col min="6704" max="6712" width="2.85546875" style="86" bestFit="1" customWidth="1"/>
    <col min="6713" max="6715" width="3" style="86" bestFit="1" customWidth="1"/>
    <col min="6716" max="6724" width="2.85546875" style="86" bestFit="1" customWidth="1"/>
    <col min="6725" max="6727" width="3" style="86" bestFit="1" customWidth="1"/>
    <col min="6728" max="6728" width="2.85546875" style="86" bestFit="1" customWidth="1"/>
    <col min="6729" max="6903" width="2.7109375" style="86"/>
    <col min="6904" max="6904" width="5.42578125" style="86" customWidth="1"/>
    <col min="6905" max="6905" width="12.5703125" style="86" customWidth="1"/>
    <col min="6906" max="6906" width="45.42578125" style="86" customWidth="1"/>
    <col min="6907" max="6907" width="18.7109375" style="86" customWidth="1"/>
    <col min="6908" max="6908" width="19.28515625" style="86" customWidth="1"/>
    <col min="6909" max="6909" width="3" style="86" customWidth="1"/>
    <col min="6910" max="6911" width="3" style="86" bestFit="1" customWidth="1"/>
    <col min="6912" max="6912" width="3.140625" style="86" customWidth="1"/>
    <col min="6913" max="6920" width="2.85546875" style="86" bestFit="1" customWidth="1"/>
    <col min="6921" max="6932" width="2.85546875" style="86" customWidth="1"/>
    <col min="6933" max="6935" width="3" style="86" bestFit="1" customWidth="1"/>
    <col min="6936" max="6944" width="2.85546875" style="86" bestFit="1" customWidth="1"/>
    <col min="6945" max="6947" width="3" style="86" bestFit="1" customWidth="1"/>
    <col min="6948" max="6956" width="2.85546875" style="86" bestFit="1" customWidth="1"/>
    <col min="6957" max="6959" width="3" style="86" bestFit="1" customWidth="1"/>
    <col min="6960" max="6968" width="2.85546875" style="86" bestFit="1" customWidth="1"/>
    <col min="6969" max="6971" width="3" style="86" bestFit="1" customWidth="1"/>
    <col min="6972" max="6980" width="2.85546875" style="86" bestFit="1" customWidth="1"/>
    <col min="6981" max="6983" width="3" style="86" bestFit="1" customWidth="1"/>
    <col min="6984" max="6984" width="2.85546875" style="86" bestFit="1" customWidth="1"/>
    <col min="6985" max="7159" width="2.7109375" style="86"/>
    <col min="7160" max="7160" width="5.42578125" style="86" customWidth="1"/>
    <col min="7161" max="7161" width="12.5703125" style="86" customWidth="1"/>
    <col min="7162" max="7162" width="45.42578125" style="86" customWidth="1"/>
    <col min="7163" max="7163" width="18.7109375" style="86" customWidth="1"/>
    <col min="7164" max="7164" width="19.28515625" style="86" customWidth="1"/>
    <col min="7165" max="7165" width="3" style="86" customWidth="1"/>
    <col min="7166" max="7167" width="3" style="86" bestFit="1" customWidth="1"/>
    <col min="7168" max="7168" width="3.140625" style="86" customWidth="1"/>
    <col min="7169" max="7176" width="2.85546875" style="86" bestFit="1" customWidth="1"/>
    <col min="7177" max="7188" width="2.85546875" style="86" customWidth="1"/>
    <col min="7189" max="7191" width="3" style="86" bestFit="1" customWidth="1"/>
    <col min="7192" max="7200" width="2.85546875" style="86" bestFit="1" customWidth="1"/>
    <col min="7201" max="7203" width="3" style="86" bestFit="1" customWidth="1"/>
    <col min="7204" max="7212" width="2.85546875" style="86" bestFit="1" customWidth="1"/>
    <col min="7213" max="7215" width="3" style="86" bestFit="1" customWidth="1"/>
    <col min="7216" max="7224" width="2.85546875" style="86" bestFit="1" customWidth="1"/>
    <col min="7225" max="7227" width="3" style="86" bestFit="1" customWidth="1"/>
    <col min="7228" max="7236" width="2.85546875" style="86" bestFit="1" customWidth="1"/>
    <col min="7237" max="7239" width="3" style="86" bestFit="1" customWidth="1"/>
    <col min="7240" max="7240" width="2.85546875" style="86" bestFit="1" customWidth="1"/>
    <col min="7241" max="7415" width="2.7109375" style="86"/>
    <col min="7416" max="7416" width="5.42578125" style="86" customWidth="1"/>
    <col min="7417" max="7417" width="12.5703125" style="86" customWidth="1"/>
    <col min="7418" max="7418" width="45.42578125" style="86" customWidth="1"/>
    <col min="7419" max="7419" width="18.7109375" style="86" customWidth="1"/>
    <col min="7420" max="7420" width="19.28515625" style="86" customWidth="1"/>
    <col min="7421" max="7421" width="3" style="86" customWidth="1"/>
    <col min="7422" max="7423" width="3" style="86" bestFit="1" customWidth="1"/>
    <col min="7424" max="7424" width="3.140625" style="86" customWidth="1"/>
    <col min="7425" max="7432" width="2.85546875" style="86" bestFit="1" customWidth="1"/>
    <col min="7433" max="7444" width="2.85546875" style="86" customWidth="1"/>
    <col min="7445" max="7447" width="3" style="86" bestFit="1" customWidth="1"/>
    <col min="7448" max="7456" width="2.85546875" style="86" bestFit="1" customWidth="1"/>
    <col min="7457" max="7459" width="3" style="86" bestFit="1" customWidth="1"/>
    <col min="7460" max="7468" width="2.85546875" style="86" bestFit="1" customWidth="1"/>
    <col min="7469" max="7471" width="3" style="86" bestFit="1" customWidth="1"/>
    <col min="7472" max="7480" width="2.85546875" style="86" bestFit="1" customWidth="1"/>
    <col min="7481" max="7483" width="3" style="86" bestFit="1" customWidth="1"/>
    <col min="7484" max="7492" width="2.85546875" style="86" bestFit="1" customWidth="1"/>
    <col min="7493" max="7495" width="3" style="86" bestFit="1" customWidth="1"/>
    <col min="7496" max="7496" width="2.85546875" style="86" bestFit="1" customWidth="1"/>
    <col min="7497" max="7671" width="2.7109375" style="86"/>
    <col min="7672" max="7672" width="5.42578125" style="86" customWidth="1"/>
    <col min="7673" max="7673" width="12.5703125" style="86" customWidth="1"/>
    <col min="7674" max="7674" width="45.42578125" style="86" customWidth="1"/>
    <col min="7675" max="7675" width="18.7109375" style="86" customWidth="1"/>
    <col min="7676" max="7676" width="19.28515625" style="86" customWidth="1"/>
    <col min="7677" max="7677" width="3" style="86" customWidth="1"/>
    <col min="7678" max="7679" width="3" style="86" bestFit="1" customWidth="1"/>
    <col min="7680" max="7680" width="3.140625" style="86" customWidth="1"/>
    <col min="7681" max="7688" width="2.85546875" style="86" bestFit="1" customWidth="1"/>
    <col min="7689" max="7700" width="2.85546875" style="86" customWidth="1"/>
    <col min="7701" max="7703" width="3" style="86" bestFit="1" customWidth="1"/>
    <col min="7704" max="7712" width="2.85546875" style="86" bestFit="1" customWidth="1"/>
    <col min="7713" max="7715" width="3" style="86" bestFit="1" customWidth="1"/>
    <col min="7716" max="7724" width="2.85546875" style="86" bestFit="1" customWidth="1"/>
    <col min="7725" max="7727" width="3" style="86" bestFit="1" customWidth="1"/>
    <col min="7728" max="7736" width="2.85546875" style="86" bestFit="1" customWidth="1"/>
    <col min="7737" max="7739" width="3" style="86" bestFit="1" customWidth="1"/>
    <col min="7740" max="7748" width="2.85546875" style="86" bestFit="1" customWidth="1"/>
    <col min="7749" max="7751" width="3" style="86" bestFit="1" customWidth="1"/>
    <col min="7752" max="7752" width="2.85546875" style="86" bestFit="1" customWidth="1"/>
    <col min="7753" max="7927" width="2.7109375" style="86"/>
    <col min="7928" max="7928" width="5.42578125" style="86" customWidth="1"/>
    <col min="7929" max="7929" width="12.5703125" style="86" customWidth="1"/>
    <col min="7930" max="7930" width="45.42578125" style="86" customWidth="1"/>
    <col min="7931" max="7931" width="18.7109375" style="86" customWidth="1"/>
    <col min="7932" max="7932" width="19.28515625" style="86" customWidth="1"/>
    <col min="7933" max="7933" width="3" style="86" customWidth="1"/>
    <col min="7934" max="7935" width="3" style="86" bestFit="1" customWidth="1"/>
    <col min="7936" max="7936" width="3.140625" style="86" customWidth="1"/>
    <col min="7937" max="7944" width="2.85546875" style="86" bestFit="1" customWidth="1"/>
    <col min="7945" max="7956" width="2.85546875" style="86" customWidth="1"/>
    <col min="7957" max="7959" width="3" style="86" bestFit="1" customWidth="1"/>
    <col min="7960" max="7968" width="2.85546875" style="86" bestFit="1" customWidth="1"/>
    <col min="7969" max="7971" width="3" style="86" bestFit="1" customWidth="1"/>
    <col min="7972" max="7980" width="2.85546875" style="86" bestFit="1" customWidth="1"/>
    <col min="7981" max="7983" width="3" style="86" bestFit="1" customWidth="1"/>
    <col min="7984" max="7992" width="2.85546875" style="86" bestFit="1" customWidth="1"/>
    <col min="7993" max="7995" width="3" style="86" bestFit="1" customWidth="1"/>
    <col min="7996" max="8004" width="2.85546875" style="86" bestFit="1" customWidth="1"/>
    <col min="8005" max="8007" width="3" style="86" bestFit="1" customWidth="1"/>
    <col min="8008" max="8008" width="2.85546875" style="86" bestFit="1" customWidth="1"/>
    <col min="8009" max="8183" width="2.7109375" style="86"/>
    <col min="8184" max="8184" width="5.42578125" style="86" customWidth="1"/>
    <col min="8185" max="8185" width="12.5703125" style="86" customWidth="1"/>
    <col min="8186" max="8186" width="45.42578125" style="86" customWidth="1"/>
    <col min="8187" max="8187" width="18.7109375" style="86" customWidth="1"/>
    <col min="8188" max="8188" width="19.28515625" style="86" customWidth="1"/>
    <col min="8189" max="8189" width="3" style="86" customWidth="1"/>
    <col min="8190" max="8191" width="3" style="86" bestFit="1" customWidth="1"/>
    <col min="8192" max="8192" width="3.140625" style="86" customWidth="1"/>
    <col min="8193" max="8200" width="2.85546875" style="86" bestFit="1" customWidth="1"/>
    <col min="8201" max="8212" width="2.85546875" style="86" customWidth="1"/>
    <col min="8213" max="8215" width="3" style="86" bestFit="1" customWidth="1"/>
    <col min="8216" max="8224" width="2.85546875" style="86" bestFit="1" customWidth="1"/>
    <col min="8225" max="8227" width="3" style="86" bestFit="1" customWidth="1"/>
    <col min="8228" max="8236" width="2.85546875" style="86" bestFit="1" customWidth="1"/>
    <col min="8237" max="8239" width="3" style="86" bestFit="1" customWidth="1"/>
    <col min="8240" max="8248" width="2.85546875" style="86" bestFit="1" customWidth="1"/>
    <col min="8249" max="8251" width="3" style="86" bestFit="1" customWidth="1"/>
    <col min="8252" max="8260" width="2.85546875" style="86" bestFit="1" customWidth="1"/>
    <col min="8261" max="8263" width="3" style="86" bestFit="1" customWidth="1"/>
    <col min="8264" max="8264" width="2.85546875" style="86" bestFit="1" customWidth="1"/>
    <col min="8265" max="8439" width="2.7109375" style="86"/>
    <col min="8440" max="8440" width="5.42578125" style="86" customWidth="1"/>
    <col min="8441" max="8441" width="12.5703125" style="86" customWidth="1"/>
    <col min="8442" max="8442" width="45.42578125" style="86" customWidth="1"/>
    <col min="8443" max="8443" width="18.7109375" style="86" customWidth="1"/>
    <col min="8444" max="8444" width="19.28515625" style="86" customWidth="1"/>
    <col min="8445" max="8445" width="3" style="86" customWidth="1"/>
    <col min="8446" max="8447" width="3" style="86" bestFit="1" customWidth="1"/>
    <col min="8448" max="8448" width="3.140625" style="86" customWidth="1"/>
    <col min="8449" max="8456" width="2.85546875" style="86" bestFit="1" customWidth="1"/>
    <col min="8457" max="8468" width="2.85546875" style="86" customWidth="1"/>
    <col min="8469" max="8471" width="3" style="86" bestFit="1" customWidth="1"/>
    <col min="8472" max="8480" width="2.85546875" style="86" bestFit="1" customWidth="1"/>
    <col min="8481" max="8483" width="3" style="86" bestFit="1" customWidth="1"/>
    <col min="8484" max="8492" width="2.85546875" style="86" bestFit="1" customWidth="1"/>
    <col min="8493" max="8495" width="3" style="86" bestFit="1" customWidth="1"/>
    <col min="8496" max="8504" width="2.85546875" style="86" bestFit="1" customWidth="1"/>
    <col min="8505" max="8507" width="3" style="86" bestFit="1" customWidth="1"/>
    <col min="8508" max="8516" width="2.85546875" style="86" bestFit="1" customWidth="1"/>
    <col min="8517" max="8519" width="3" style="86" bestFit="1" customWidth="1"/>
    <col min="8520" max="8520" width="2.85546875" style="86" bestFit="1" customWidth="1"/>
    <col min="8521" max="8695" width="2.7109375" style="86"/>
    <col min="8696" max="8696" width="5.42578125" style="86" customWidth="1"/>
    <col min="8697" max="8697" width="12.5703125" style="86" customWidth="1"/>
    <col min="8698" max="8698" width="45.42578125" style="86" customWidth="1"/>
    <col min="8699" max="8699" width="18.7109375" style="86" customWidth="1"/>
    <col min="8700" max="8700" width="19.28515625" style="86" customWidth="1"/>
    <col min="8701" max="8701" width="3" style="86" customWidth="1"/>
    <col min="8702" max="8703" width="3" style="86" bestFit="1" customWidth="1"/>
    <col min="8704" max="8704" width="3.140625" style="86" customWidth="1"/>
    <col min="8705" max="8712" width="2.85546875" style="86" bestFit="1" customWidth="1"/>
    <col min="8713" max="8724" width="2.85546875" style="86" customWidth="1"/>
    <col min="8725" max="8727" width="3" style="86" bestFit="1" customWidth="1"/>
    <col min="8728" max="8736" width="2.85546875" style="86" bestFit="1" customWidth="1"/>
    <col min="8737" max="8739" width="3" style="86" bestFit="1" customWidth="1"/>
    <col min="8740" max="8748" width="2.85546875" style="86" bestFit="1" customWidth="1"/>
    <col min="8749" max="8751" width="3" style="86" bestFit="1" customWidth="1"/>
    <col min="8752" max="8760" width="2.85546875" style="86" bestFit="1" customWidth="1"/>
    <col min="8761" max="8763" width="3" style="86" bestFit="1" customWidth="1"/>
    <col min="8764" max="8772" width="2.85546875" style="86" bestFit="1" customWidth="1"/>
    <col min="8773" max="8775" width="3" style="86" bestFit="1" customWidth="1"/>
    <col min="8776" max="8776" width="2.85546875" style="86" bestFit="1" customWidth="1"/>
    <col min="8777" max="8951" width="2.7109375" style="86"/>
    <col min="8952" max="8952" width="5.42578125" style="86" customWidth="1"/>
    <col min="8953" max="8953" width="12.5703125" style="86" customWidth="1"/>
    <col min="8954" max="8954" width="45.42578125" style="86" customWidth="1"/>
    <col min="8955" max="8955" width="18.7109375" style="86" customWidth="1"/>
    <col min="8956" max="8956" width="19.28515625" style="86" customWidth="1"/>
    <col min="8957" max="8957" width="3" style="86" customWidth="1"/>
    <col min="8958" max="8959" width="3" style="86" bestFit="1" customWidth="1"/>
    <col min="8960" max="8960" width="3.140625" style="86" customWidth="1"/>
    <col min="8961" max="8968" width="2.85546875" style="86" bestFit="1" customWidth="1"/>
    <col min="8969" max="8980" width="2.85546875" style="86" customWidth="1"/>
    <col min="8981" max="8983" width="3" style="86" bestFit="1" customWidth="1"/>
    <col min="8984" max="8992" width="2.85546875" style="86" bestFit="1" customWidth="1"/>
    <col min="8993" max="8995" width="3" style="86" bestFit="1" customWidth="1"/>
    <col min="8996" max="9004" width="2.85546875" style="86" bestFit="1" customWidth="1"/>
    <col min="9005" max="9007" width="3" style="86" bestFit="1" customWidth="1"/>
    <col min="9008" max="9016" width="2.85546875" style="86" bestFit="1" customWidth="1"/>
    <col min="9017" max="9019" width="3" style="86" bestFit="1" customWidth="1"/>
    <col min="9020" max="9028" width="2.85546875" style="86" bestFit="1" customWidth="1"/>
    <col min="9029" max="9031" width="3" style="86" bestFit="1" customWidth="1"/>
    <col min="9032" max="9032" width="2.85546875" style="86" bestFit="1" customWidth="1"/>
    <col min="9033" max="9207" width="2.7109375" style="86"/>
    <col min="9208" max="9208" width="5.42578125" style="86" customWidth="1"/>
    <col min="9209" max="9209" width="12.5703125" style="86" customWidth="1"/>
    <col min="9210" max="9210" width="45.42578125" style="86" customWidth="1"/>
    <col min="9211" max="9211" width="18.7109375" style="86" customWidth="1"/>
    <col min="9212" max="9212" width="19.28515625" style="86" customWidth="1"/>
    <col min="9213" max="9213" width="3" style="86" customWidth="1"/>
    <col min="9214" max="9215" width="3" style="86" bestFit="1" customWidth="1"/>
    <col min="9216" max="9216" width="3.140625" style="86" customWidth="1"/>
    <col min="9217" max="9224" width="2.85546875" style="86" bestFit="1" customWidth="1"/>
    <col min="9225" max="9236" width="2.85546875" style="86" customWidth="1"/>
    <col min="9237" max="9239" width="3" style="86" bestFit="1" customWidth="1"/>
    <col min="9240" max="9248" width="2.85546875" style="86" bestFit="1" customWidth="1"/>
    <col min="9249" max="9251" width="3" style="86" bestFit="1" customWidth="1"/>
    <col min="9252" max="9260" width="2.85546875" style="86" bestFit="1" customWidth="1"/>
    <col min="9261" max="9263" width="3" style="86" bestFit="1" customWidth="1"/>
    <col min="9264" max="9272" width="2.85546875" style="86" bestFit="1" customWidth="1"/>
    <col min="9273" max="9275" width="3" style="86" bestFit="1" customWidth="1"/>
    <col min="9276" max="9284" width="2.85546875" style="86" bestFit="1" customWidth="1"/>
    <col min="9285" max="9287" width="3" style="86" bestFit="1" customWidth="1"/>
    <col min="9288" max="9288" width="2.85546875" style="86" bestFit="1" customWidth="1"/>
    <col min="9289" max="9463" width="2.7109375" style="86"/>
    <col min="9464" max="9464" width="5.42578125" style="86" customWidth="1"/>
    <col min="9465" max="9465" width="12.5703125" style="86" customWidth="1"/>
    <col min="9466" max="9466" width="45.42578125" style="86" customWidth="1"/>
    <col min="9467" max="9467" width="18.7109375" style="86" customWidth="1"/>
    <col min="9468" max="9468" width="19.28515625" style="86" customWidth="1"/>
    <col min="9469" max="9469" width="3" style="86" customWidth="1"/>
    <col min="9470" max="9471" width="3" style="86" bestFit="1" customWidth="1"/>
    <col min="9472" max="9472" width="3.140625" style="86" customWidth="1"/>
    <col min="9473" max="9480" width="2.85546875" style="86" bestFit="1" customWidth="1"/>
    <col min="9481" max="9492" width="2.85546875" style="86" customWidth="1"/>
    <col min="9493" max="9495" width="3" style="86" bestFit="1" customWidth="1"/>
    <col min="9496" max="9504" width="2.85546875" style="86" bestFit="1" customWidth="1"/>
    <col min="9505" max="9507" width="3" style="86" bestFit="1" customWidth="1"/>
    <col min="9508" max="9516" width="2.85546875" style="86" bestFit="1" customWidth="1"/>
    <col min="9517" max="9519" width="3" style="86" bestFit="1" customWidth="1"/>
    <col min="9520" max="9528" width="2.85546875" style="86" bestFit="1" customWidth="1"/>
    <col min="9529" max="9531" width="3" style="86" bestFit="1" customWidth="1"/>
    <col min="9532" max="9540" width="2.85546875" style="86" bestFit="1" customWidth="1"/>
    <col min="9541" max="9543" width="3" style="86" bestFit="1" customWidth="1"/>
    <col min="9544" max="9544" width="2.85546875" style="86" bestFit="1" customWidth="1"/>
    <col min="9545" max="9719" width="2.7109375" style="86"/>
    <col min="9720" max="9720" width="5.42578125" style="86" customWidth="1"/>
    <col min="9721" max="9721" width="12.5703125" style="86" customWidth="1"/>
    <col min="9722" max="9722" width="45.42578125" style="86" customWidth="1"/>
    <col min="9723" max="9723" width="18.7109375" style="86" customWidth="1"/>
    <col min="9724" max="9724" width="19.28515625" style="86" customWidth="1"/>
    <col min="9725" max="9725" width="3" style="86" customWidth="1"/>
    <col min="9726" max="9727" width="3" style="86" bestFit="1" customWidth="1"/>
    <col min="9728" max="9728" width="3.140625" style="86" customWidth="1"/>
    <col min="9729" max="9736" width="2.85546875" style="86" bestFit="1" customWidth="1"/>
    <col min="9737" max="9748" width="2.85546875" style="86" customWidth="1"/>
    <col min="9749" max="9751" width="3" style="86" bestFit="1" customWidth="1"/>
    <col min="9752" max="9760" width="2.85546875" style="86" bestFit="1" customWidth="1"/>
    <col min="9761" max="9763" width="3" style="86" bestFit="1" customWidth="1"/>
    <col min="9764" max="9772" width="2.85546875" style="86" bestFit="1" customWidth="1"/>
    <col min="9773" max="9775" width="3" style="86" bestFit="1" customWidth="1"/>
    <col min="9776" max="9784" width="2.85546875" style="86" bestFit="1" customWidth="1"/>
    <col min="9785" max="9787" width="3" style="86" bestFit="1" customWidth="1"/>
    <col min="9788" max="9796" width="2.85546875" style="86" bestFit="1" customWidth="1"/>
    <col min="9797" max="9799" width="3" style="86" bestFit="1" customWidth="1"/>
    <col min="9800" max="9800" width="2.85546875" style="86" bestFit="1" customWidth="1"/>
    <col min="9801" max="9975" width="2.7109375" style="86"/>
    <col min="9976" max="9976" width="5.42578125" style="86" customWidth="1"/>
    <col min="9977" max="9977" width="12.5703125" style="86" customWidth="1"/>
    <col min="9978" max="9978" width="45.42578125" style="86" customWidth="1"/>
    <col min="9979" max="9979" width="18.7109375" style="86" customWidth="1"/>
    <col min="9980" max="9980" width="19.28515625" style="86" customWidth="1"/>
    <col min="9981" max="9981" width="3" style="86" customWidth="1"/>
    <col min="9982" max="9983" width="3" style="86" bestFit="1" customWidth="1"/>
    <col min="9984" max="9984" width="3.140625" style="86" customWidth="1"/>
    <col min="9985" max="9992" width="2.85546875" style="86" bestFit="1" customWidth="1"/>
    <col min="9993" max="10004" width="2.85546875" style="86" customWidth="1"/>
    <col min="10005" max="10007" width="3" style="86" bestFit="1" customWidth="1"/>
    <col min="10008" max="10016" width="2.85546875" style="86" bestFit="1" customWidth="1"/>
    <col min="10017" max="10019" width="3" style="86" bestFit="1" customWidth="1"/>
    <col min="10020" max="10028" width="2.85546875" style="86" bestFit="1" customWidth="1"/>
    <col min="10029" max="10031" width="3" style="86" bestFit="1" customWidth="1"/>
    <col min="10032" max="10040" width="2.85546875" style="86" bestFit="1" customWidth="1"/>
    <col min="10041" max="10043" width="3" style="86" bestFit="1" customWidth="1"/>
    <col min="10044" max="10052" width="2.85546875" style="86" bestFit="1" customWidth="1"/>
    <col min="10053" max="10055" width="3" style="86" bestFit="1" customWidth="1"/>
    <col min="10056" max="10056" width="2.85546875" style="86" bestFit="1" customWidth="1"/>
    <col min="10057" max="10231" width="2.7109375" style="86"/>
    <col min="10232" max="10232" width="5.42578125" style="86" customWidth="1"/>
    <col min="10233" max="10233" width="12.5703125" style="86" customWidth="1"/>
    <col min="10234" max="10234" width="45.42578125" style="86" customWidth="1"/>
    <col min="10235" max="10235" width="18.7109375" style="86" customWidth="1"/>
    <col min="10236" max="10236" width="19.28515625" style="86" customWidth="1"/>
    <col min="10237" max="10237" width="3" style="86" customWidth="1"/>
    <col min="10238" max="10239" width="3" style="86" bestFit="1" customWidth="1"/>
    <col min="10240" max="10240" width="3.140625" style="86" customWidth="1"/>
    <col min="10241" max="10248" width="2.85546875" style="86" bestFit="1" customWidth="1"/>
    <col min="10249" max="10260" width="2.85546875" style="86" customWidth="1"/>
    <col min="10261" max="10263" width="3" style="86" bestFit="1" customWidth="1"/>
    <col min="10264" max="10272" width="2.85546875" style="86" bestFit="1" customWidth="1"/>
    <col min="10273" max="10275" width="3" style="86" bestFit="1" customWidth="1"/>
    <col min="10276" max="10284" width="2.85546875" style="86" bestFit="1" customWidth="1"/>
    <col min="10285" max="10287" width="3" style="86" bestFit="1" customWidth="1"/>
    <col min="10288" max="10296" width="2.85546875" style="86" bestFit="1" customWidth="1"/>
    <col min="10297" max="10299" width="3" style="86" bestFit="1" customWidth="1"/>
    <col min="10300" max="10308" width="2.85546875" style="86" bestFit="1" customWidth="1"/>
    <col min="10309" max="10311" width="3" style="86" bestFit="1" customWidth="1"/>
    <col min="10312" max="10312" width="2.85546875" style="86" bestFit="1" customWidth="1"/>
    <col min="10313" max="10487" width="2.7109375" style="86"/>
    <col min="10488" max="10488" width="5.42578125" style="86" customWidth="1"/>
    <col min="10489" max="10489" width="12.5703125" style="86" customWidth="1"/>
    <col min="10490" max="10490" width="45.42578125" style="86" customWidth="1"/>
    <col min="10491" max="10491" width="18.7109375" style="86" customWidth="1"/>
    <col min="10492" max="10492" width="19.28515625" style="86" customWidth="1"/>
    <col min="10493" max="10493" width="3" style="86" customWidth="1"/>
    <col min="10494" max="10495" width="3" style="86" bestFit="1" customWidth="1"/>
    <col min="10496" max="10496" width="3.140625" style="86" customWidth="1"/>
    <col min="10497" max="10504" width="2.85546875" style="86" bestFit="1" customWidth="1"/>
    <col min="10505" max="10516" width="2.85546875" style="86" customWidth="1"/>
    <col min="10517" max="10519" width="3" style="86" bestFit="1" customWidth="1"/>
    <col min="10520" max="10528" width="2.85546875" style="86" bestFit="1" customWidth="1"/>
    <col min="10529" max="10531" width="3" style="86" bestFit="1" customWidth="1"/>
    <col min="10532" max="10540" width="2.85546875" style="86" bestFit="1" customWidth="1"/>
    <col min="10541" max="10543" width="3" style="86" bestFit="1" customWidth="1"/>
    <col min="10544" max="10552" width="2.85546875" style="86" bestFit="1" customWidth="1"/>
    <col min="10553" max="10555" width="3" style="86" bestFit="1" customWidth="1"/>
    <col min="10556" max="10564" width="2.85546875" style="86" bestFit="1" customWidth="1"/>
    <col min="10565" max="10567" width="3" style="86" bestFit="1" customWidth="1"/>
    <col min="10568" max="10568" width="2.85546875" style="86" bestFit="1" customWidth="1"/>
    <col min="10569" max="10743" width="2.7109375" style="86"/>
    <col min="10744" max="10744" width="5.42578125" style="86" customWidth="1"/>
    <col min="10745" max="10745" width="12.5703125" style="86" customWidth="1"/>
    <col min="10746" max="10746" width="45.42578125" style="86" customWidth="1"/>
    <col min="10747" max="10747" width="18.7109375" style="86" customWidth="1"/>
    <col min="10748" max="10748" width="19.28515625" style="86" customWidth="1"/>
    <col min="10749" max="10749" width="3" style="86" customWidth="1"/>
    <col min="10750" max="10751" width="3" style="86" bestFit="1" customWidth="1"/>
    <col min="10752" max="10752" width="3.140625" style="86" customWidth="1"/>
    <col min="10753" max="10760" width="2.85546875" style="86" bestFit="1" customWidth="1"/>
    <col min="10761" max="10772" width="2.85546875" style="86" customWidth="1"/>
    <col min="10773" max="10775" width="3" style="86" bestFit="1" customWidth="1"/>
    <col min="10776" max="10784" width="2.85546875" style="86" bestFit="1" customWidth="1"/>
    <col min="10785" max="10787" width="3" style="86" bestFit="1" customWidth="1"/>
    <col min="10788" max="10796" width="2.85546875" style="86" bestFit="1" customWidth="1"/>
    <col min="10797" max="10799" width="3" style="86" bestFit="1" customWidth="1"/>
    <col min="10800" max="10808" width="2.85546875" style="86" bestFit="1" customWidth="1"/>
    <col min="10809" max="10811" width="3" style="86" bestFit="1" customWidth="1"/>
    <col min="10812" max="10820" width="2.85546875" style="86" bestFit="1" customWidth="1"/>
    <col min="10821" max="10823" width="3" style="86" bestFit="1" customWidth="1"/>
    <col min="10824" max="10824" width="2.85546875" style="86" bestFit="1" customWidth="1"/>
    <col min="10825" max="10999" width="2.7109375" style="86"/>
    <col min="11000" max="11000" width="5.42578125" style="86" customWidth="1"/>
    <col min="11001" max="11001" width="12.5703125" style="86" customWidth="1"/>
    <col min="11002" max="11002" width="45.42578125" style="86" customWidth="1"/>
    <col min="11003" max="11003" width="18.7109375" style="86" customWidth="1"/>
    <col min="11004" max="11004" width="19.28515625" style="86" customWidth="1"/>
    <col min="11005" max="11005" width="3" style="86" customWidth="1"/>
    <col min="11006" max="11007" width="3" style="86" bestFit="1" customWidth="1"/>
    <col min="11008" max="11008" width="3.140625" style="86" customWidth="1"/>
    <col min="11009" max="11016" width="2.85546875" style="86" bestFit="1" customWidth="1"/>
    <col min="11017" max="11028" width="2.85546875" style="86" customWidth="1"/>
    <col min="11029" max="11031" width="3" style="86" bestFit="1" customWidth="1"/>
    <col min="11032" max="11040" width="2.85546875" style="86" bestFit="1" customWidth="1"/>
    <col min="11041" max="11043" width="3" style="86" bestFit="1" customWidth="1"/>
    <col min="11044" max="11052" width="2.85546875" style="86" bestFit="1" customWidth="1"/>
    <col min="11053" max="11055" width="3" style="86" bestFit="1" customWidth="1"/>
    <col min="11056" max="11064" width="2.85546875" style="86" bestFit="1" customWidth="1"/>
    <col min="11065" max="11067" width="3" style="86" bestFit="1" customWidth="1"/>
    <col min="11068" max="11076" width="2.85546875" style="86" bestFit="1" customWidth="1"/>
    <col min="11077" max="11079" width="3" style="86" bestFit="1" customWidth="1"/>
    <col min="11080" max="11080" width="2.85546875" style="86" bestFit="1" customWidth="1"/>
    <col min="11081" max="11255" width="2.7109375" style="86"/>
    <col min="11256" max="11256" width="5.42578125" style="86" customWidth="1"/>
    <col min="11257" max="11257" width="12.5703125" style="86" customWidth="1"/>
    <col min="11258" max="11258" width="45.42578125" style="86" customWidth="1"/>
    <col min="11259" max="11259" width="18.7109375" style="86" customWidth="1"/>
    <col min="11260" max="11260" width="19.28515625" style="86" customWidth="1"/>
    <col min="11261" max="11261" width="3" style="86" customWidth="1"/>
    <col min="11262" max="11263" width="3" style="86" bestFit="1" customWidth="1"/>
    <col min="11264" max="11264" width="3.140625" style="86" customWidth="1"/>
    <col min="11265" max="11272" width="2.85546875" style="86" bestFit="1" customWidth="1"/>
    <col min="11273" max="11284" width="2.85546875" style="86" customWidth="1"/>
    <col min="11285" max="11287" width="3" style="86" bestFit="1" customWidth="1"/>
    <col min="11288" max="11296" width="2.85546875" style="86" bestFit="1" customWidth="1"/>
    <col min="11297" max="11299" width="3" style="86" bestFit="1" customWidth="1"/>
    <col min="11300" max="11308" width="2.85546875" style="86" bestFit="1" customWidth="1"/>
    <col min="11309" max="11311" width="3" style="86" bestFit="1" customWidth="1"/>
    <col min="11312" max="11320" width="2.85546875" style="86" bestFit="1" customWidth="1"/>
    <col min="11321" max="11323" width="3" style="86" bestFit="1" customWidth="1"/>
    <col min="11324" max="11332" width="2.85546875" style="86" bestFit="1" customWidth="1"/>
    <col min="11333" max="11335" width="3" style="86" bestFit="1" customWidth="1"/>
    <col min="11336" max="11336" width="2.85546875" style="86" bestFit="1" customWidth="1"/>
    <col min="11337" max="11511" width="2.7109375" style="86"/>
    <col min="11512" max="11512" width="5.42578125" style="86" customWidth="1"/>
    <col min="11513" max="11513" width="12.5703125" style="86" customWidth="1"/>
    <col min="11514" max="11514" width="45.42578125" style="86" customWidth="1"/>
    <col min="11515" max="11515" width="18.7109375" style="86" customWidth="1"/>
    <col min="11516" max="11516" width="19.28515625" style="86" customWidth="1"/>
    <col min="11517" max="11517" width="3" style="86" customWidth="1"/>
    <col min="11518" max="11519" width="3" style="86" bestFit="1" customWidth="1"/>
    <col min="11520" max="11520" width="3.140625" style="86" customWidth="1"/>
    <col min="11521" max="11528" width="2.85546875" style="86" bestFit="1" customWidth="1"/>
    <col min="11529" max="11540" width="2.85546875" style="86" customWidth="1"/>
    <col min="11541" max="11543" width="3" style="86" bestFit="1" customWidth="1"/>
    <col min="11544" max="11552" width="2.85546875" style="86" bestFit="1" customWidth="1"/>
    <col min="11553" max="11555" width="3" style="86" bestFit="1" customWidth="1"/>
    <col min="11556" max="11564" width="2.85546875" style="86" bestFit="1" customWidth="1"/>
    <col min="11565" max="11567" width="3" style="86" bestFit="1" customWidth="1"/>
    <col min="11568" max="11576" width="2.85546875" style="86" bestFit="1" customWidth="1"/>
    <col min="11577" max="11579" width="3" style="86" bestFit="1" customWidth="1"/>
    <col min="11580" max="11588" width="2.85546875" style="86" bestFit="1" customWidth="1"/>
    <col min="11589" max="11591" width="3" style="86" bestFit="1" customWidth="1"/>
    <col min="11592" max="11592" width="2.85546875" style="86" bestFit="1" customWidth="1"/>
    <col min="11593" max="11767" width="2.7109375" style="86"/>
    <col min="11768" max="11768" width="5.42578125" style="86" customWidth="1"/>
    <col min="11769" max="11769" width="12.5703125" style="86" customWidth="1"/>
    <col min="11770" max="11770" width="45.42578125" style="86" customWidth="1"/>
    <col min="11771" max="11771" width="18.7109375" style="86" customWidth="1"/>
    <col min="11772" max="11772" width="19.28515625" style="86" customWidth="1"/>
    <col min="11773" max="11773" width="3" style="86" customWidth="1"/>
    <col min="11774" max="11775" width="3" style="86" bestFit="1" customWidth="1"/>
    <col min="11776" max="11776" width="3.140625" style="86" customWidth="1"/>
    <col min="11777" max="11784" width="2.85546875" style="86" bestFit="1" customWidth="1"/>
    <col min="11785" max="11796" width="2.85546875" style="86" customWidth="1"/>
    <col min="11797" max="11799" width="3" style="86" bestFit="1" customWidth="1"/>
    <col min="11800" max="11808" width="2.85546875" style="86" bestFit="1" customWidth="1"/>
    <col min="11809" max="11811" width="3" style="86" bestFit="1" customWidth="1"/>
    <col min="11812" max="11820" width="2.85546875" style="86" bestFit="1" customWidth="1"/>
    <col min="11821" max="11823" width="3" style="86" bestFit="1" customWidth="1"/>
    <col min="11824" max="11832" width="2.85546875" style="86" bestFit="1" customWidth="1"/>
    <col min="11833" max="11835" width="3" style="86" bestFit="1" customWidth="1"/>
    <col min="11836" max="11844" width="2.85546875" style="86" bestFit="1" customWidth="1"/>
    <col min="11845" max="11847" width="3" style="86" bestFit="1" customWidth="1"/>
    <col min="11848" max="11848" width="2.85546875" style="86" bestFit="1" customWidth="1"/>
    <col min="11849" max="12023" width="2.7109375" style="86"/>
    <col min="12024" max="12024" width="5.42578125" style="86" customWidth="1"/>
    <col min="12025" max="12025" width="12.5703125" style="86" customWidth="1"/>
    <col min="12026" max="12026" width="45.42578125" style="86" customWidth="1"/>
    <col min="12027" max="12027" width="18.7109375" style="86" customWidth="1"/>
    <col min="12028" max="12028" width="19.28515625" style="86" customWidth="1"/>
    <col min="12029" max="12029" width="3" style="86" customWidth="1"/>
    <col min="12030" max="12031" width="3" style="86" bestFit="1" customWidth="1"/>
    <col min="12032" max="12032" width="3.140625" style="86" customWidth="1"/>
    <col min="12033" max="12040" width="2.85546875" style="86" bestFit="1" customWidth="1"/>
    <col min="12041" max="12052" width="2.85546875" style="86" customWidth="1"/>
    <col min="12053" max="12055" width="3" style="86" bestFit="1" customWidth="1"/>
    <col min="12056" max="12064" width="2.85546875" style="86" bestFit="1" customWidth="1"/>
    <col min="12065" max="12067" width="3" style="86" bestFit="1" customWidth="1"/>
    <col min="12068" max="12076" width="2.85546875" style="86" bestFit="1" customWidth="1"/>
    <col min="12077" max="12079" width="3" style="86" bestFit="1" customWidth="1"/>
    <col min="12080" max="12088" width="2.85546875" style="86" bestFit="1" customWidth="1"/>
    <col min="12089" max="12091" width="3" style="86" bestFit="1" customWidth="1"/>
    <col min="12092" max="12100" width="2.85546875" style="86" bestFit="1" customWidth="1"/>
    <col min="12101" max="12103" width="3" style="86" bestFit="1" customWidth="1"/>
    <col min="12104" max="12104" width="2.85546875" style="86" bestFit="1" customWidth="1"/>
    <col min="12105" max="12279" width="2.7109375" style="86"/>
    <col min="12280" max="12280" width="5.42578125" style="86" customWidth="1"/>
    <col min="12281" max="12281" width="12.5703125" style="86" customWidth="1"/>
    <col min="12282" max="12282" width="45.42578125" style="86" customWidth="1"/>
    <col min="12283" max="12283" width="18.7109375" style="86" customWidth="1"/>
    <col min="12284" max="12284" width="19.28515625" style="86" customWidth="1"/>
    <col min="12285" max="12285" width="3" style="86" customWidth="1"/>
    <col min="12286" max="12287" width="3" style="86" bestFit="1" customWidth="1"/>
    <col min="12288" max="12288" width="3.140625" style="86" customWidth="1"/>
    <col min="12289" max="12296" width="2.85546875" style="86" bestFit="1" customWidth="1"/>
    <col min="12297" max="12308" width="2.85546875" style="86" customWidth="1"/>
    <col min="12309" max="12311" width="3" style="86" bestFit="1" customWidth="1"/>
    <col min="12312" max="12320" width="2.85546875" style="86" bestFit="1" customWidth="1"/>
    <col min="12321" max="12323" width="3" style="86" bestFit="1" customWidth="1"/>
    <col min="12324" max="12332" width="2.85546875" style="86" bestFit="1" customWidth="1"/>
    <col min="12333" max="12335" width="3" style="86" bestFit="1" customWidth="1"/>
    <col min="12336" max="12344" width="2.85546875" style="86" bestFit="1" customWidth="1"/>
    <col min="12345" max="12347" width="3" style="86" bestFit="1" customWidth="1"/>
    <col min="12348" max="12356" width="2.85546875" style="86" bestFit="1" customWidth="1"/>
    <col min="12357" max="12359" width="3" style="86" bestFit="1" customWidth="1"/>
    <col min="12360" max="12360" width="2.85546875" style="86" bestFit="1" customWidth="1"/>
    <col min="12361" max="12535" width="2.7109375" style="86"/>
    <col min="12536" max="12536" width="5.42578125" style="86" customWidth="1"/>
    <col min="12537" max="12537" width="12.5703125" style="86" customWidth="1"/>
    <col min="12538" max="12538" width="45.42578125" style="86" customWidth="1"/>
    <col min="12539" max="12539" width="18.7109375" style="86" customWidth="1"/>
    <col min="12540" max="12540" width="19.28515625" style="86" customWidth="1"/>
    <col min="12541" max="12541" width="3" style="86" customWidth="1"/>
    <col min="12542" max="12543" width="3" style="86" bestFit="1" customWidth="1"/>
    <col min="12544" max="12544" width="3.140625" style="86" customWidth="1"/>
    <col min="12545" max="12552" width="2.85546875" style="86" bestFit="1" customWidth="1"/>
    <col min="12553" max="12564" width="2.85546875" style="86" customWidth="1"/>
    <col min="12565" max="12567" width="3" style="86" bestFit="1" customWidth="1"/>
    <col min="12568" max="12576" width="2.85546875" style="86" bestFit="1" customWidth="1"/>
    <col min="12577" max="12579" width="3" style="86" bestFit="1" customWidth="1"/>
    <col min="12580" max="12588" width="2.85546875" style="86" bestFit="1" customWidth="1"/>
    <col min="12589" max="12591" width="3" style="86" bestFit="1" customWidth="1"/>
    <col min="12592" max="12600" width="2.85546875" style="86" bestFit="1" customWidth="1"/>
    <col min="12601" max="12603" width="3" style="86" bestFit="1" customWidth="1"/>
    <col min="12604" max="12612" width="2.85546875" style="86" bestFit="1" customWidth="1"/>
    <col min="12613" max="12615" width="3" style="86" bestFit="1" customWidth="1"/>
    <col min="12616" max="12616" width="2.85546875" style="86" bestFit="1" customWidth="1"/>
    <col min="12617" max="12791" width="2.7109375" style="86"/>
    <col min="12792" max="12792" width="5.42578125" style="86" customWidth="1"/>
    <col min="12793" max="12793" width="12.5703125" style="86" customWidth="1"/>
    <col min="12794" max="12794" width="45.42578125" style="86" customWidth="1"/>
    <col min="12795" max="12795" width="18.7109375" style="86" customWidth="1"/>
    <col min="12796" max="12796" width="19.28515625" style="86" customWidth="1"/>
    <col min="12797" max="12797" width="3" style="86" customWidth="1"/>
    <col min="12798" max="12799" width="3" style="86" bestFit="1" customWidth="1"/>
    <col min="12800" max="12800" width="3.140625" style="86" customWidth="1"/>
    <col min="12801" max="12808" width="2.85546875" style="86" bestFit="1" customWidth="1"/>
    <col min="12809" max="12820" width="2.85546875" style="86" customWidth="1"/>
    <col min="12821" max="12823" width="3" style="86" bestFit="1" customWidth="1"/>
    <col min="12824" max="12832" width="2.85546875" style="86" bestFit="1" customWidth="1"/>
    <col min="12833" max="12835" width="3" style="86" bestFit="1" customWidth="1"/>
    <col min="12836" max="12844" width="2.85546875" style="86" bestFit="1" customWidth="1"/>
    <col min="12845" max="12847" width="3" style="86" bestFit="1" customWidth="1"/>
    <col min="12848" max="12856" width="2.85546875" style="86" bestFit="1" customWidth="1"/>
    <col min="12857" max="12859" width="3" style="86" bestFit="1" customWidth="1"/>
    <col min="12860" max="12868" width="2.85546875" style="86" bestFit="1" customWidth="1"/>
    <col min="12869" max="12871" width="3" style="86" bestFit="1" customWidth="1"/>
    <col min="12872" max="12872" width="2.85546875" style="86" bestFit="1" customWidth="1"/>
    <col min="12873" max="13047" width="2.7109375" style="86"/>
    <col min="13048" max="13048" width="5.42578125" style="86" customWidth="1"/>
    <col min="13049" max="13049" width="12.5703125" style="86" customWidth="1"/>
    <col min="13050" max="13050" width="45.42578125" style="86" customWidth="1"/>
    <col min="13051" max="13051" width="18.7109375" style="86" customWidth="1"/>
    <col min="13052" max="13052" width="19.28515625" style="86" customWidth="1"/>
    <col min="13053" max="13053" width="3" style="86" customWidth="1"/>
    <col min="13054" max="13055" width="3" style="86" bestFit="1" customWidth="1"/>
    <col min="13056" max="13056" width="3.140625" style="86" customWidth="1"/>
    <col min="13057" max="13064" width="2.85546875" style="86" bestFit="1" customWidth="1"/>
    <col min="13065" max="13076" width="2.85546875" style="86" customWidth="1"/>
    <col min="13077" max="13079" width="3" style="86" bestFit="1" customWidth="1"/>
    <col min="13080" max="13088" width="2.85546875" style="86" bestFit="1" customWidth="1"/>
    <col min="13089" max="13091" width="3" style="86" bestFit="1" customWidth="1"/>
    <col min="13092" max="13100" width="2.85546875" style="86" bestFit="1" customWidth="1"/>
    <col min="13101" max="13103" width="3" style="86" bestFit="1" customWidth="1"/>
    <col min="13104" max="13112" width="2.85546875" style="86" bestFit="1" customWidth="1"/>
    <col min="13113" max="13115" width="3" style="86" bestFit="1" customWidth="1"/>
    <col min="13116" max="13124" width="2.85546875" style="86" bestFit="1" customWidth="1"/>
    <col min="13125" max="13127" width="3" style="86" bestFit="1" customWidth="1"/>
    <col min="13128" max="13128" width="2.85546875" style="86" bestFit="1" customWidth="1"/>
    <col min="13129" max="13303" width="2.7109375" style="86"/>
    <col min="13304" max="13304" width="5.42578125" style="86" customWidth="1"/>
    <col min="13305" max="13305" width="12.5703125" style="86" customWidth="1"/>
    <col min="13306" max="13306" width="45.42578125" style="86" customWidth="1"/>
    <col min="13307" max="13307" width="18.7109375" style="86" customWidth="1"/>
    <col min="13308" max="13308" width="19.28515625" style="86" customWidth="1"/>
    <col min="13309" max="13309" width="3" style="86" customWidth="1"/>
    <col min="13310" max="13311" width="3" style="86" bestFit="1" customWidth="1"/>
    <col min="13312" max="13312" width="3.140625" style="86" customWidth="1"/>
    <col min="13313" max="13320" width="2.85546875" style="86" bestFit="1" customWidth="1"/>
    <col min="13321" max="13332" width="2.85546875" style="86" customWidth="1"/>
    <col min="13333" max="13335" width="3" style="86" bestFit="1" customWidth="1"/>
    <col min="13336" max="13344" width="2.85546875" style="86" bestFit="1" customWidth="1"/>
    <col min="13345" max="13347" width="3" style="86" bestFit="1" customWidth="1"/>
    <col min="13348" max="13356" width="2.85546875" style="86" bestFit="1" customWidth="1"/>
    <col min="13357" max="13359" width="3" style="86" bestFit="1" customWidth="1"/>
    <col min="13360" max="13368" width="2.85546875" style="86" bestFit="1" customWidth="1"/>
    <col min="13369" max="13371" width="3" style="86" bestFit="1" customWidth="1"/>
    <col min="13372" max="13380" width="2.85546875" style="86" bestFit="1" customWidth="1"/>
    <col min="13381" max="13383" width="3" style="86" bestFit="1" customWidth="1"/>
    <col min="13384" max="13384" width="2.85546875" style="86" bestFit="1" customWidth="1"/>
    <col min="13385" max="13559" width="2.7109375" style="86"/>
    <col min="13560" max="13560" width="5.42578125" style="86" customWidth="1"/>
    <col min="13561" max="13561" width="12.5703125" style="86" customWidth="1"/>
    <col min="13562" max="13562" width="45.42578125" style="86" customWidth="1"/>
    <col min="13563" max="13563" width="18.7109375" style="86" customWidth="1"/>
    <col min="13564" max="13564" width="19.28515625" style="86" customWidth="1"/>
    <col min="13565" max="13565" width="3" style="86" customWidth="1"/>
    <col min="13566" max="13567" width="3" style="86" bestFit="1" customWidth="1"/>
    <col min="13568" max="13568" width="3.140625" style="86" customWidth="1"/>
    <col min="13569" max="13576" width="2.85546875" style="86" bestFit="1" customWidth="1"/>
    <col min="13577" max="13588" width="2.85546875" style="86" customWidth="1"/>
    <col min="13589" max="13591" width="3" style="86" bestFit="1" customWidth="1"/>
    <col min="13592" max="13600" width="2.85546875" style="86" bestFit="1" customWidth="1"/>
    <col min="13601" max="13603" width="3" style="86" bestFit="1" customWidth="1"/>
    <col min="13604" max="13612" width="2.85546875" style="86" bestFit="1" customWidth="1"/>
    <col min="13613" max="13615" width="3" style="86" bestFit="1" customWidth="1"/>
    <col min="13616" max="13624" width="2.85546875" style="86" bestFit="1" customWidth="1"/>
    <col min="13625" max="13627" width="3" style="86" bestFit="1" customWidth="1"/>
    <col min="13628" max="13636" width="2.85546875" style="86" bestFit="1" customWidth="1"/>
    <col min="13637" max="13639" width="3" style="86" bestFit="1" customWidth="1"/>
    <col min="13640" max="13640" width="2.85546875" style="86" bestFit="1" customWidth="1"/>
    <col min="13641" max="13815" width="2.7109375" style="86"/>
    <col min="13816" max="13816" width="5.42578125" style="86" customWidth="1"/>
    <col min="13817" max="13817" width="12.5703125" style="86" customWidth="1"/>
    <col min="13818" max="13818" width="45.42578125" style="86" customWidth="1"/>
    <col min="13819" max="13819" width="18.7109375" style="86" customWidth="1"/>
    <col min="13820" max="13820" width="19.28515625" style="86" customWidth="1"/>
    <col min="13821" max="13821" width="3" style="86" customWidth="1"/>
    <col min="13822" max="13823" width="3" style="86" bestFit="1" customWidth="1"/>
    <col min="13824" max="13824" width="3.140625" style="86" customWidth="1"/>
    <col min="13825" max="13832" width="2.85546875" style="86" bestFit="1" customWidth="1"/>
    <col min="13833" max="13844" width="2.85546875" style="86" customWidth="1"/>
    <col min="13845" max="13847" width="3" style="86" bestFit="1" customWidth="1"/>
    <col min="13848" max="13856" width="2.85546875" style="86" bestFit="1" customWidth="1"/>
    <col min="13857" max="13859" width="3" style="86" bestFit="1" customWidth="1"/>
    <col min="13860" max="13868" width="2.85546875" style="86" bestFit="1" customWidth="1"/>
    <col min="13869" max="13871" width="3" style="86" bestFit="1" customWidth="1"/>
    <col min="13872" max="13880" width="2.85546875" style="86" bestFit="1" customWidth="1"/>
    <col min="13881" max="13883" width="3" style="86" bestFit="1" customWidth="1"/>
    <col min="13884" max="13892" width="2.85546875" style="86" bestFit="1" customWidth="1"/>
    <col min="13893" max="13895" width="3" style="86" bestFit="1" customWidth="1"/>
    <col min="13896" max="13896" width="2.85546875" style="86" bestFit="1" customWidth="1"/>
    <col min="13897" max="14071" width="2.7109375" style="86"/>
    <col min="14072" max="14072" width="5.42578125" style="86" customWidth="1"/>
    <col min="14073" max="14073" width="12.5703125" style="86" customWidth="1"/>
    <col min="14074" max="14074" width="45.42578125" style="86" customWidth="1"/>
    <col min="14075" max="14075" width="18.7109375" style="86" customWidth="1"/>
    <col min="14076" max="14076" width="19.28515625" style="86" customWidth="1"/>
    <col min="14077" max="14077" width="3" style="86" customWidth="1"/>
    <col min="14078" max="14079" width="3" style="86" bestFit="1" customWidth="1"/>
    <col min="14080" max="14080" width="3.140625" style="86" customWidth="1"/>
    <col min="14081" max="14088" width="2.85546875" style="86" bestFit="1" customWidth="1"/>
    <col min="14089" max="14100" width="2.85546875" style="86" customWidth="1"/>
    <col min="14101" max="14103" width="3" style="86" bestFit="1" customWidth="1"/>
    <col min="14104" max="14112" width="2.85546875" style="86" bestFit="1" customWidth="1"/>
    <col min="14113" max="14115" width="3" style="86" bestFit="1" customWidth="1"/>
    <col min="14116" max="14124" width="2.85546875" style="86" bestFit="1" customWidth="1"/>
    <col min="14125" max="14127" width="3" style="86" bestFit="1" customWidth="1"/>
    <col min="14128" max="14136" width="2.85546875" style="86" bestFit="1" customWidth="1"/>
    <col min="14137" max="14139" width="3" style="86" bestFit="1" customWidth="1"/>
    <col min="14140" max="14148" width="2.85546875" style="86" bestFit="1" customWidth="1"/>
    <col min="14149" max="14151" width="3" style="86" bestFit="1" customWidth="1"/>
    <col min="14152" max="14152" width="2.85546875" style="86" bestFit="1" customWidth="1"/>
    <col min="14153" max="14327" width="2.7109375" style="86"/>
    <col min="14328" max="14328" width="5.42578125" style="86" customWidth="1"/>
    <col min="14329" max="14329" width="12.5703125" style="86" customWidth="1"/>
    <col min="14330" max="14330" width="45.42578125" style="86" customWidth="1"/>
    <col min="14331" max="14331" width="18.7109375" style="86" customWidth="1"/>
    <col min="14332" max="14332" width="19.28515625" style="86" customWidth="1"/>
    <col min="14333" max="14333" width="3" style="86" customWidth="1"/>
    <col min="14334" max="14335" width="3" style="86" bestFit="1" customWidth="1"/>
    <col min="14336" max="14336" width="3.140625" style="86" customWidth="1"/>
    <col min="14337" max="14344" width="2.85546875" style="86" bestFit="1" customWidth="1"/>
    <col min="14345" max="14356" width="2.85546875" style="86" customWidth="1"/>
    <col min="14357" max="14359" width="3" style="86" bestFit="1" customWidth="1"/>
    <col min="14360" max="14368" width="2.85546875" style="86" bestFit="1" customWidth="1"/>
    <col min="14369" max="14371" width="3" style="86" bestFit="1" customWidth="1"/>
    <col min="14372" max="14380" width="2.85546875" style="86" bestFit="1" customWidth="1"/>
    <col min="14381" max="14383" width="3" style="86" bestFit="1" customWidth="1"/>
    <col min="14384" max="14392" width="2.85546875" style="86" bestFit="1" customWidth="1"/>
    <col min="14393" max="14395" width="3" style="86" bestFit="1" customWidth="1"/>
    <col min="14396" max="14404" width="2.85546875" style="86" bestFit="1" customWidth="1"/>
    <col min="14405" max="14407" width="3" style="86" bestFit="1" customWidth="1"/>
    <col min="14408" max="14408" width="2.85546875" style="86" bestFit="1" customWidth="1"/>
    <col min="14409" max="14583" width="2.7109375" style="86"/>
    <col min="14584" max="14584" width="5.42578125" style="86" customWidth="1"/>
    <col min="14585" max="14585" width="12.5703125" style="86" customWidth="1"/>
    <col min="14586" max="14586" width="45.42578125" style="86" customWidth="1"/>
    <col min="14587" max="14587" width="18.7109375" style="86" customWidth="1"/>
    <col min="14588" max="14588" width="19.28515625" style="86" customWidth="1"/>
    <col min="14589" max="14589" width="3" style="86" customWidth="1"/>
    <col min="14590" max="14591" width="3" style="86" bestFit="1" customWidth="1"/>
    <col min="14592" max="14592" width="3.140625" style="86" customWidth="1"/>
    <col min="14593" max="14600" width="2.85546875" style="86" bestFit="1" customWidth="1"/>
    <col min="14601" max="14612" width="2.85546875" style="86" customWidth="1"/>
    <col min="14613" max="14615" width="3" style="86" bestFit="1" customWidth="1"/>
    <col min="14616" max="14624" width="2.85546875" style="86" bestFit="1" customWidth="1"/>
    <col min="14625" max="14627" width="3" style="86" bestFit="1" customWidth="1"/>
    <col min="14628" max="14636" width="2.85546875" style="86" bestFit="1" customWidth="1"/>
    <col min="14637" max="14639" width="3" style="86" bestFit="1" customWidth="1"/>
    <col min="14640" max="14648" width="2.85546875" style="86" bestFit="1" customWidth="1"/>
    <col min="14649" max="14651" width="3" style="86" bestFit="1" customWidth="1"/>
    <col min="14652" max="14660" width="2.85546875" style="86" bestFit="1" customWidth="1"/>
    <col min="14661" max="14663" width="3" style="86" bestFit="1" customWidth="1"/>
    <col min="14664" max="14664" width="2.85546875" style="86" bestFit="1" customWidth="1"/>
    <col min="14665" max="14839" width="2.7109375" style="86"/>
    <col min="14840" max="14840" width="5.42578125" style="86" customWidth="1"/>
    <col min="14841" max="14841" width="12.5703125" style="86" customWidth="1"/>
    <col min="14842" max="14842" width="45.42578125" style="86" customWidth="1"/>
    <col min="14843" max="14843" width="18.7109375" style="86" customWidth="1"/>
    <col min="14844" max="14844" width="19.28515625" style="86" customWidth="1"/>
    <col min="14845" max="14845" width="3" style="86" customWidth="1"/>
    <col min="14846" max="14847" width="3" style="86" bestFit="1" customWidth="1"/>
    <col min="14848" max="14848" width="3.140625" style="86" customWidth="1"/>
    <col min="14849" max="14856" width="2.85546875" style="86" bestFit="1" customWidth="1"/>
    <col min="14857" max="14868" width="2.85546875" style="86" customWidth="1"/>
    <col min="14869" max="14871" width="3" style="86" bestFit="1" customWidth="1"/>
    <col min="14872" max="14880" width="2.85546875" style="86" bestFit="1" customWidth="1"/>
    <col min="14881" max="14883" width="3" style="86" bestFit="1" customWidth="1"/>
    <col min="14884" max="14892" width="2.85546875" style="86" bestFit="1" customWidth="1"/>
    <col min="14893" max="14895" width="3" style="86" bestFit="1" customWidth="1"/>
    <col min="14896" max="14904" width="2.85546875" style="86" bestFit="1" customWidth="1"/>
    <col min="14905" max="14907" width="3" style="86" bestFit="1" customWidth="1"/>
    <col min="14908" max="14916" width="2.85546875" style="86" bestFit="1" customWidth="1"/>
    <col min="14917" max="14919" width="3" style="86" bestFit="1" customWidth="1"/>
    <col min="14920" max="14920" width="2.85546875" style="86" bestFit="1" customWidth="1"/>
    <col min="14921" max="15095" width="2.7109375" style="86"/>
    <col min="15096" max="15096" width="5.42578125" style="86" customWidth="1"/>
    <col min="15097" max="15097" width="12.5703125" style="86" customWidth="1"/>
    <col min="15098" max="15098" width="45.42578125" style="86" customWidth="1"/>
    <col min="15099" max="15099" width="18.7109375" style="86" customWidth="1"/>
    <col min="15100" max="15100" width="19.28515625" style="86" customWidth="1"/>
    <col min="15101" max="15101" width="3" style="86" customWidth="1"/>
    <col min="15102" max="15103" width="3" style="86" bestFit="1" customWidth="1"/>
    <col min="15104" max="15104" width="3.140625" style="86" customWidth="1"/>
    <col min="15105" max="15112" width="2.85546875" style="86" bestFit="1" customWidth="1"/>
    <col min="15113" max="15124" width="2.85546875" style="86" customWidth="1"/>
    <col min="15125" max="15127" width="3" style="86" bestFit="1" customWidth="1"/>
    <col min="15128" max="15136" width="2.85546875" style="86" bestFit="1" customWidth="1"/>
    <col min="15137" max="15139" width="3" style="86" bestFit="1" customWidth="1"/>
    <col min="15140" max="15148" width="2.85546875" style="86" bestFit="1" customWidth="1"/>
    <col min="15149" max="15151" width="3" style="86" bestFit="1" customWidth="1"/>
    <col min="15152" max="15160" width="2.85546875" style="86" bestFit="1" customWidth="1"/>
    <col min="15161" max="15163" width="3" style="86" bestFit="1" customWidth="1"/>
    <col min="15164" max="15172" width="2.85546875" style="86" bestFit="1" customWidth="1"/>
    <col min="15173" max="15175" width="3" style="86" bestFit="1" customWidth="1"/>
    <col min="15176" max="15176" width="2.85546875" style="86" bestFit="1" customWidth="1"/>
    <col min="15177" max="15351" width="2.7109375" style="86"/>
    <col min="15352" max="15352" width="5.42578125" style="86" customWidth="1"/>
    <col min="15353" max="15353" width="12.5703125" style="86" customWidth="1"/>
    <col min="15354" max="15354" width="45.42578125" style="86" customWidth="1"/>
    <col min="15355" max="15355" width="18.7109375" style="86" customWidth="1"/>
    <col min="15356" max="15356" width="19.28515625" style="86" customWidth="1"/>
    <col min="15357" max="15357" width="3" style="86" customWidth="1"/>
    <col min="15358" max="15359" width="3" style="86" bestFit="1" customWidth="1"/>
    <col min="15360" max="15360" width="3.140625" style="86" customWidth="1"/>
    <col min="15361" max="15368" width="2.85546875" style="86" bestFit="1" customWidth="1"/>
    <col min="15369" max="15380" width="2.85546875" style="86" customWidth="1"/>
    <col min="15381" max="15383" width="3" style="86" bestFit="1" customWidth="1"/>
    <col min="15384" max="15392" width="2.85546875" style="86" bestFit="1" customWidth="1"/>
    <col min="15393" max="15395" width="3" style="86" bestFit="1" customWidth="1"/>
    <col min="15396" max="15404" width="2.85546875" style="86" bestFit="1" customWidth="1"/>
    <col min="15405" max="15407" width="3" style="86" bestFit="1" customWidth="1"/>
    <col min="15408" max="15416" width="2.85546875" style="86" bestFit="1" customWidth="1"/>
    <col min="15417" max="15419" width="3" style="86" bestFit="1" customWidth="1"/>
    <col min="15420" max="15428" width="2.85546875" style="86" bestFit="1" customWidth="1"/>
    <col min="15429" max="15431" width="3" style="86" bestFit="1" customWidth="1"/>
    <col min="15432" max="15432" width="2.85546875" style="86" bestFit="1" customWidth="1"/>
    <col min="15433" max="15607" width="2.7109375" style="86"/>
    <col min="15608" max="15608" width="5.42578125" style="86" customWidth="1"/>
    <col min="15609" max="15609" width="12.5703125" style="86" customWidth="1"/>
    <col min="15610" max="15610" width="45.42578125" style="86" customWidth="1"/>
    <col min="15611" max="15611" width="18.7109375" style="86" customWidth="1"/>
    <col min="15612" max="15612" width="19.28515625" style="86" customWidth="1"/>
    <col min="15613" max="15613" width="3" style="86" customWidth="1"/>
    <col min="15614" max="15615" width="3" style="86" bestFit="1" customWidth="1"/>
    <col min="15616" max="15616" width="3.140625" style="86" customWidth="1"/>
    <col min="15617" max="15624" width="2.85546875" style="86" bestFit="1" customWidth="1"/>
    <col min="15625" max="15636" width="2.85546875" style="86" customWidth="1"/>
    <col min="15637" max="15639" width="3" style="86" bestFit="1" customWidth="1"/>
    <col min="15640" max="15648" width="2.85546875" style="86" bestFit="1" customWidth="1"/>
    <col min="15649" max="15651" width="3" style="86" bestFit="1" customWidth="1"/>
    <col min="15652" max="15660" width="2.85546875" style="86" bestFit="1" customWidth="1"/>
    <col min="15661" max="15663" width="3" style="86" bestFit="1" customWidth="1"/>
    <col min="15664" max="15672" width="2.85546875" style="86" bestFit="1" customWidth="1"/>
    <col min="15673" max="15675" width="3" style="86" bestFit="1" customWidth="1"/>
    <col min="15676" max="15684" width="2.85546875" style="86" bestFit="1" customWidth="1"/>
    <col min="15685" max="15687" width="3" style="86" bestFit="1" customWidth="1"/>
    <col min="15688" max="15688" width="2.85546875" style="86" bestFit="1" customWidth="1"/>
    <col min="15689" max="15863" width="2.7109375" style="86"/>
    <col min="15864" max="15864" width="5.42578125" style="86" customWidth="1"/>
    <col min="15865" max="15865" width="12.5703125" style="86" customWidth="1"/>
    <col min="15866" max="15866" width="45.42578125" style="86" customWidth="1"/>
    <col min="15867" max="15867" width="18.7109375" style="86" customWidth="1"/>
    <col min="15868" max="15868" width="19.28515625" style="86" customWidth="1"/>
    <col min="15869" max="15869" width="3" style="86" customWidth="1"/>
    <col min="15870" max="15871" width="3" style="86" bestFit="1" customWidth="1"/>
    <col min="15872" max="15872" width="3.140625" style="86" customWidth="1"/>
    <col min="15873" max="15880" width="2.85546875" style="86" bestFit="1" customWidth="1"/>
    <col min="15881" max="15892" width="2.85546875" style="86" customWidth="1"/>
    <col min="15893" max="15895" width="3" style="86" bestFit="1" customWidth="1"/>
    <col min="15896" max="15904" width="2.85546875" style="86" bestFit="1" customWidth="1"/>
    <col min="15905" max="15907" width="3" style="86" bestFit="1" customWidth="1"/>
    <col min="15908" max="15916" width="2.85546875" style="86" bestFit="1" customWidth="1"/>
    <col min="15917" max="15919" width="3" style="86" bestFit="1" customWidth="1"/>
    <col min="15920" max="15928" width="2.85546875" style="86" bestFit="1" customWidth="1"/>
    <col min="15929" max="15931" width="3" style="86" bestFit="1" customWidth="1"/>
    <col min="15932" max="15940" width="2.85546875" style="86" bestFit="1" customWidth="1"/>
    <col min="15941" max="15943" width="3" style="86" bestFit="1" customWidth="1"/>
    <col min="15944" max="15944" width="2.85546875" style="86" bestFit="1" customWidth="1"/>
    <col min="15945" max="16119" width="2.7109375" style="86"/>
    <col min="16120" max="16120" width="5.42578125" style="86" customWidth="1"/>
    <col min="16121" max="16121" width="12.5703125" style="86" customWidth="1"/>
    <col min="16122" max="16122" width="45.42578125" style="86" customWidth="1"/>
    <col min="16123" max="16123" width="18.7109375" style="86" customWidth="1"/>
    <col min="16124" max="16124" width="19.28515625" style="86" customWidth="1"/>
    <col min="16125" max="16125" width="3" style="86" customWidth="1"/>
    <col min="16126" max="16127" width="3" style="86" bestFit="1" customWidth="1"/>
    <col min="16128" max="16128" width="3.140625" style="86" customWidth="1"/>
    <col min="16129" max="16136" width="2.85546875" style="86" bestFit="1" customWidth="1"/>
    <col min="16137" max="16148" width="2.85546875" style="86" customWidth="1"/>
    <col min="16149" max="16151" width="3" style="86" bestFit="1" customWidth="1"/>
    <col min="16152" max="16160" width="2.85546875" style="86" bestFit="1" customWidth="1"/>
    <col min="16161" max="16163" width="3" style="86" bestFit="1" customWidth="1"/>
    <col min="16164" max="16172" width="2.85546875" style="86" bestFit="1" customWidth="1"/>
    <col min="16173" max="16175" width="3" style="86" bestFit="1" customWidth="1"/>
    <col min="16176" max="16184" width="2.85546875" style="86" bestFit="1" customWidth="1"/>
    <col min="16185" max="16187" width="3" style="86" bestFit="1" customWidth="1"/>
    <col min="16188" max="16196" width="2.85546875" style="86" bestFit="1" customWidth="1"/>
    <col min="16197" max="16199" width="3" style="86" bestFit="1" customWidth="1"/>
    <col min="16200" max="16200" width="2.85546875" style="86" bestFit="1" customWidth="1"/>
    <col min="16201" max="16384" width="2.7109375" style="86"/>
  </cols>
  <sheetData>
    <row r="1" spans="1:152" ht="19.899999999999999" customHeight="1" x14ac:dyDescent="0.2">
      <c r="A1" s="185"/>
      <c r="B1" s="169" t="s">
        <v>81</v>
      </c>
      <c r="C1" s="221" t="str">
        <f>HODNOTITEĽ!G3</f>
        <v>ZZ</v>
      </c>
      <c r="D1" s="169" t="s">
        <v>31</v>
      </c>
      <c r="E1" s="220">
        <f>HODNOTITEĽ!R3</f>
        <v>43855</v>
      </c>
      <c r="F1" s="291" t="s">
        <v>327</v>
      </c>
      <c r="G1" s="292"/>
      <c r="H1" s="170" t="str">
        <f>IF(H18&gt;=D28,CONCATENATE("Vyhovel"),CONCATENATE("Nevyhovel"))</f>
        <v>Vyhovel</v>
      </c>
      <c r="I1" s="174"/>
      <c r="J1" s="174"/>
      <c r="K1" s="174"/>
      <c r="L1" s="174"/>
      <c r="M1" s="174"/>
      <c r="N1" s="174"/>
      <c r="O1" s="174"/>
      <c r="P1" s="174"/>
      <c r="Q1" s="174"/>
      <c r="R1" s="174"/>
      <c r="S1" s="174"/>
      <c r="T1" s="174"/>
      <c r="U1" s="174"/>
      <c r="V1" s="174"/>
      <c r="W1" s="174"/>
      <c r="X1" s="174"/>
      <c r="Y1" s="174"/>
      <c r="Z1" s="174"/>
      <c r="AA1" s="174"/>
      <c r="AB1" s="174"/>
      <c r="AC1" s="174"/>
      <c r="AD1" s="174"/>
      <c r="AE1" s="174"/>
      <c r="AF1" s="174"/>
      <c r="AG1" s="174"/>
      <c r="AH1" s="174"/>
      <c r="AI1" s="174"/>
      <c r="AJ1" s="174"/>
      <c r="AK1" s="174"/>
      <c r="AL1" s="174"/>
      <c r="AM1" s="174"/>
      <c r="AN1" s="174"/>
      <c r="AO1" s="174"/>
      <c r="AP1" s="174"/>
      <c r="AQ1" s="174"/>
      <c r="AR1" s="174"/>
      <c r="AS1" s="174"/>
      <c r="AT1" s="174"/>
      <c r="AU1" s="174"/>
      <c r="AV1" s="174"/>
      <c r="AW1" s="174"/>
      <c r="AX1" s="174"/>
      <c r="AY1" s="174"/>
      <c r="AZ1" s="174"/>
      <c r="BA1" s="174"/>
      <c r="BB1" s="174"/>
      <c r="BC1" s="174"/>
      <c r="BD1" s="174"/>
      <c r="BE1" s="174"/>
      <c r="BF1" s="174"/>
      <c r="BG1" s="174"/>
      <c r="BH1" s="174"/>
      <c r="BI1" s="174"/>
      <c r="BJ1" s="174"/>
      <c r="BK1" s="174"/>
      <c r="BL1" s="174"/>
      <c r="BM1" s="174"/>
      <c r="BN1" s="174"/>
      <c r="BO1" s="174"/>
      <c r="BP1" s="174"/>
      <c r="BQ1" s="174"/>
      <c r="BR1" s="174"/>
      <c r="BS1" s="174"/>
      <c r="BT1" s="174"/>
      <c r="BU1" s="174"/>
      <c r="BV1" s="174"/>
      <c r="BW1" s="174"/>
      <c r="BX1" s="174"/>
      <c r="BY1" s="174"/>
      <c r="BZ1" s="174"/>
      <c r="CA1" s="174"/>
      <c r="CB1" s="174"/>
      <c r="CC1" s="174"/>
      <c r="CD1" s="174"/>
      <c r="CE1" s="174"/>
      <c r="CF1" s="174"/>
      <c r="CG1" s="174"/>
      <c r="CH1" s="174"/>
      <c r="CI1" s="174"/>
      <c r="CJ1" s="174"/>
      <c r="CK1" s="174"/>
      <c r="CL1" s="174"/>
      <c r="CM1" s="174"/>
      <c r="CN1" s="174"/>
      <c r="CO1" s="174"/>
      <c r="CP1" s="174"/>
      <c r="CQ1" s="174"/>
      <c r="CR1" s="174"/>
      <c r="CS1" s="174"/>
      <c r="CT1" s="174"/>
      <c r="CU1" s="174"/>
      <c r="CV1" s="174"/>
      <c r="CW1" s="174"/>
      <c r="CX1" s="174"/>
      <c r="CY1" s="174"/>
      <c r="CZ1" s="174"/>
      <c r="DA1" s="174"/>
      <c r="DB1" s="174"/>
      <c r="DC1" s="174"/>
      <c r="DD1" s="174"/>
      <c r="DE1" s="174"/>
      <c r="DF1" s="174"/>
      <c r="DG1" s="174"/>
      <c r="DH1" s="174"/>
      <c r="DI1" s="174"/>
      <c r="DJ1" s="174"/>
      <c r="DK1" s="174"/>
      <c r="DL1" s="174"/>
      <c r="DM1" s="174"/>
      <c r="DN1" s="174"/>
      <c r="DO1" s="174"/>
      <c r="DP1" s="174"/>
      <c r="DQ1" s="174"/>
      <c r="DR1" s="174"/>
      <c r="DS1" s="174"/>
      <c r="DT1" s="174"/>
      <c r="DU1" s="174"/>
      <c r="DV1" s="174"/>
      <c r="DW1" s="174"/>
      <c r="DX1" s="174"/>
      <c r="DY1" s="174"/>
      <c r="DZ1" s="174"/>
      <c r="EA1" s="174"/>
      <c r="EB1" s="174"/>
      <c r="EC1" s="174"/>
      <c r="ED1" s="174"/>
      <c r="EE1" s="174"/>
      <c r="EF1" s="174"/>
      <c r="EG1" s="174"/>
      <c r="EH1" s="174"/>
      <c r="EI1" s="174"/>
      <c r="EJ1" s="174"/>
      <c r="EK1" s="174"/>
      <c r="EL1" s="174"/>
      <c r="EM1" s="174"/>
      <c r="EN1" s="174"/>
      <c r="EO1" s="174"/>
      <c r="EP1" s="174"/>
      <c r="EQ1" s="174"/>
      <c r="ER1" s="174"/>
      <c r="ES1" s="174"/>
      <c r="ET1" s="174"/>
      <c r="EU1" s="174"/>
      <c r="EV1" s="174"/>
    </row>
    <row r="2" spans="1:152" ht="19.899999999999999" customHeight="1" x14ac:dyDescent="0.2">
      <c r="A2" s="171"/>
      <c r="B2" s="169" t="s">
        <v>302</v>
      </c>
      <c r="C2" s="172" t="str">
        <f>ZÁUJEMCA!E3</f>
        <v>XY</v>
      </c>
      <c r="D2" s="169" t="s">
        <v>344</v>
      </c>
      <c r="E2" s="173" t="str">
        <f>ZÁUJEMCA!F4</f>
        <v>B</v>
      </c>
      <c r="F2" s="291" t="str">
        <f>CONCATENATE("Hodnotenie praxe zložitosti ",G19,":")</f>
        <v>Hodnotenie praxe zložitosti 2,5:</v>
      </c>
      <c r="G2" s="292"/>
      <c r="H2" s="170" t="str">
        <f>IF(H19&gt;=F28,CONCATENATE("Vyhovel"),CONCATENATE("Nevyhovel"))</f>
        <v>Vyhovel</v>
      </c>
      <c r="I2" s="174"/>
      <c r="J2" s="174"/>
      <c r="K2" s="174"/>
      <c r="L2" s="174"/>
      <c r="M2" s="174"/>
      <c r="N2" s="174"/>
      <c r="O2" s="174"/>
      <c r="P2" s="174"/>
      <c r="Q2" s="174"/>
      <c r="R2" s="174"/>
      <c r="S2" s="174"/>
      <c r="T2" s="174"/>
      <c r="U2" s="174"/>
      <c r="V2" s="174"/>
      <c r="W2" s="174"/>
      <c r="X2" s="174"/>
      <c r="Y2" s="174"/>
      <c r="Z2" s="174"/>
      <c r="AA2" s="174"/>
      <c r="AB2" s="174"/>
      <c r="AC2" s="174"/>
      <c r="AD2" s="174"/>
      <c r="AE2" s="174"/>
      <c r="AF2" s="174"/>
      <c r="AG2" s="174"/>
      <c r="AH2" s="174"/>
      <c r="AI2" s="174"/>
      <c r="AJ2" s="174"/>
      <c r="AK2" s="174"/>
      <c r="AL2" s="174"/>
      <c r="AM2" s="174"/>
      <c r="AN2" s="174"/>
      <c r="AO2" s="174"/>
      <c r="AP2" s="174"/>
      <c r="AQ2" s="174"/>
      <c r="AR2" s="174"/>
      <c r="AS2" s="174"/>
      <c r="AT2" s="174"/>
      <c r="AU2" s="174"/>
      <c r="AV2" s="174"/>
      <c r="AW2" s="174"/>
      <c r="AX2" s="174"/>
      <c r="AY2" s="174"/>
      <c r="AZ2" s="174"/>
      <c r="BA2" s="174"/>
      <c r="BB2" s="174"/>
      <c r="BC2" s="174"/>
      <c r="BD2" s="174"/>
      <c r="BE2" s="174"/>
      <c r="BF2" s="174"/>
      <c r="BG2" s="174"/>
      <c r="BH2" s="174"/>
      <c r="BI2" s="174"/>
      <c r="BJ2" s="174"/>
      <c r="BK2" s="174"/>
      <c r="BL2" s="174"/>
      <c r="BM2" s="174"/>
      <c r="BN2" s="174"/>
      <c r="BO2" s="174"/>
      <c r="BP2" s="174"/>
      <c r="BQ2" s="174"/>
      <c r="BR2" s="174"/>
      <c r="BS2" s="174"/>
      <c r="BT2" s="174"/>
      <c r="BU2" s="174"/>
      <c r="BV2" s="174"/>
      <c r="BW2" s="174"/>
      <c r="BX2" s="174"/>
      <c r="BY2" s="174"/>
      <c r="BZ2" s="174"/>
      <c r="CA2" s="174"/>
      <c r="CB2" s="174"/>
      <c r="CC2" s="174"/>
      <c r="CD2" s="174"/>
      <c r="CE2" s="174"/>
      <c r="CF2" s="174"/>
      <c r="CG2" s="174"/>
      <c r="CH2" s="174"/>
      <c r="CI2" s="174"/>
      <c r="CJ2" s="174"/>
      <c r="CK2" s="174"/>
      <c r="CL2" s="174"/>
      <c r="CM2" s="174"/>
      <c r="CN2" s="174"/>
      <c r="CO2" s="174"/>
      <c r="CP2" s="174"/>
      <c r="CQ2" s="174"/>
      <c r="CR2" s="174"/>
      <c r="CS2" s="174"/>
      <c r="CT2" s="174"/>
      <c r="CU2" s="174"/>
      <c r="CV2" s="174"/>
      <c r="CW2" s="174"/>
      <c r="CX2" s="174"/>
      <c r="CY2" s="174"/>
      <c r="CZ2" s="174"/>
      <c r="DA2" s="174"/>
      <c r="DB2" s="174"/>
      <c r="DC2" s="174"/>
      <c r="DD2" s="174"/>
      <c r="DE2" s="174"/>
      <c r="DF2" s="174"/>
      <c r="DG2" s="174"/>
      <c r="DH2" s="174"/>
      <c r="DI2" s="174"/>
      <c r="DJ2" s="174"/>
      <c r="DK2" s="174"/>
      <c r="DL2" s="174"/>
      <c r="DM2" s="174"/>
      <c r="DN2" s="174"/>
      <c r="DO2" s="174"/>
      <c r="DP2" s="174"/>
      <c r="DQ2" s="174"/>
      <c r="DR2" s="174"/>
      <c r="DS2" s="174"/>
      <c r="DT2" s="174"/>
      <c r="DU2" s="174"/>
      <c r="DV2" s="174"/>
      <c r="DW2" s="174"/>
      <c r="DX2" s="174"/>
      <c r="DY2" s="174"/>
      <c r="DZ2" s="174"/>
      <c r="EA2" s="174"/>
      <c r="EB2" s="174"/>
      <c r="EC2" s="174"/>
      <c r="ED2" s="174"/>
      <c r="EE2" s="174"/>
      <c r="EF2" s="174"/>
      <c r="EG2" s="174"/>
      <c r="EH2" s="174"/>
      <c r="EI2" s="174"/>
      <c r="EJ2" s="174"/>
      <c r="EK2" s="174"/>
      <c r="EL2" s="174"/>
      <c r="EM2" s="174"/>
      <c r="EN2" s="174"/>
      <c r="EO2" s="174"/>
      <c r="EP2" s="174"/>
      <c r="EQ2" s="174"/>
      <c r="ER2" s="174"/>
      <c r="ES2" s="174"/>
      <c r="ET2" s="174"/>
      <c r="EU2" s="174"/>
      <c r="EV2" s="174"/>
    </row>
    <row r="3" spans="1:152" s="87" customFormat="1" ht="19.899999999999999" customHeight="1" x14ac:dyDescent="0.2">
      <c r="A3" s="171"/>
      <c r="B3" s="169" t="s">
        <v>345</v>
      </c>
      <c r="C3" s="172" t="s">
        <v>329</v>
      </c>
      <c r="D3" s="169" t="s">
        <v>31</v>
      </c>
      <c r="E3" s="173">
        <f>ZÁUJEMCA!L2</f>
        <v>43846</v>
      </c>
      <c r="F3" s="291" t="s">
        <v>326</v>
      </c>
      <c r="G3" s="292"/>
      <c r="H3" s="184" t="str">
        <f>IF(AND(H1="Vyhovel",H2="Vyhovel"),"VYHOVEL","NEVYHOVEL")</f>
        <v>VYHOVEL</v>
      </c>
      <c r="I3" s="174"/>
      <c r="J3" s="174"/>
      <c r="K3" s="174"/>
      <c r="L3" s="174"/>
      <c r="M3" s="174"/>
      <c r="N3" s="174"/>
      <c r="O3" s="174"/>
      <c r="P3" s="174"/>
      <c r="Q3" s="174"/>
      <c r="R3" s="174"/>
      <c r="S3" s="174"/>
      <c r="T3" s="174"/>
      <c r="U3" s="174"/>
      <c r="V3" s="174"/>
      <c r="W3" s="174"/>
      <c r="X3" s="174"/>
      <c r="Y3" s="174"/>
      <c r="Z3" s="174"/>
      <c r="AA3" s="174"/>
      <c r="AB3" s="174"/>
      <c r="AC3" s="174"/>
      <c r="AD3" s="174"/>
      <c r="AE3" s="174"/>
      <c r="AF3" s="174"/>
      <c r="AG3" s="174"/>
      <c r="AH3" s="174"/>
      <c r="AI3" s="174"/>
      <c r="AJ3" s="174"/>
      <c r="AK3" s="174"/>
      <c r="AL3" s="174"/>
      <c r="AM3" s="174"/>
      <c r="AN3" s="174"/>
      <c r="AO3" s="174"/>
      <c r="AP3" s="174"/>
      <c r="AQ3" s="174"/>
      <c r="AR3" s="174"/>
      <c r="AS3" s="174"/>
      <c r="AT3" s="174"/>
      <c r="AU3" s="174"/>
      <c r="AV3" s="174"/>
      <c r="AW3" s="174"/>
      <c r="AX3" s="174"/>
      <c r="AY3" s="174"/>
      <c r="AZ3" s="174"/>
      <c r="BA3" s="174"/>
      <c r="BB3" s="174"/>
      <c r="BC3" s="174"/>
      <c r="BD3" s="174"/>
      <c r="BE3" s="174"/>
      <c r="BF3" s="174"/>
      <c r="BG3" s="174"/>
      <c r="BH3" s="174"/>
      <c r="BI3" s="174"/>
      <c r="BJ3" s="174"/>
      <c r="BK3" s="174"/>
      <c r="BL3" s="174"/>
      <c r="BM3" s="174"/>
      <c r="BN3" s="174"/>
      <c r="BO3" s="174"/>
      <c r="BP3" s="174"/>
      <c r="BQ3" s="174"/>
      <c r="BR3" s="174"/>
      <c r="BS3" s="174"/>
      <c r="BT3" s="174"/>
      <c r="BU3" s="174"/>
      <c r="BV3" s="174"/>
      <c r="BW3" s="174"/>
      <c r="BX3" s="174"/>
      <c r="BY3" s="174"/>
      <c r="BZ3" s="174"/>
      <c r="CA3" s="174"/>
      <c r="CB3" s="174"/>
      <c r="CC3" s="174"/>
      <c r="CD3" s="174"/>
      <c r="CE3" s="174"/>
      <c r="CF3" s="174"/>
      <c r="CG3" s="174"/>
      <c r="CH3" s="174"/>
      <c r="CI3" s="174"/>
      <c r="CJ3" s="174"/>
      <c r="CK3" s="174"/>
      <c r="CL3" s="174"/>
      <c r="CM3" s="174"/>
      <c r="CN3" s="174"/>
      <c r="CO3" s="174"/>
      <c r="CP3" s="174"/>
      <c r="CQ3" s="174"/>
      <c r="CR3" s="174"/>
      <c r="CS3" s="174"/>
      <c r="CT3" s="174"/>
      <c r="CU3" s="174"/>
      <c r="CV3" s="174"/>
      <c r="CW3" s="174"/>
      <c r="CX3" s="174"/>
      <c r="CY3" s="174"/>
      <c r="CZ3" s="174"/>
      <c r="DA3" s="174"/>
      <c r="DB3" s="174"/>
      <c r="DC3" s="174"/>
      <c r="DD3" s="174"/>
      <c r="DE3" s="174"/>
      <c r="DF3" s="174"/>
      <c r="DG3" s="174"/>
      <c r="DH3" s="174"/>
      <c r="DI3" s="174"/>
      <c r="DJ3" s="174"/>
      <c r="DK3" s="174"/>
      <c r="DL3" s="174"/>
      <c r="DM3" s="174"/>
      <c r="DN3" s="174"/>
      <c r="DO3" s="174"/>
      <c r="DP3" s="174"/>
      <c r="DQ3" s="174"/>
      <c r="DR3" s="174"/>
      <c r="DS3" s="174"/>
      <c r="DT3" s="174"/>
      <c r="DU3" s="174"/>
      <c r="DV3" s="174"/>
      <c r="DW3" s="174"/>
      <c r="DX3" s="174"/>
      <c r="DY3" s="174"/>
      <c r="DZ3" s="174"/>
      <c r="EA3" s="174"/>
      <c r="EB3" s="174"/>
      <c r="EC3" s="174"/>
      <c r="ED3" s="174"/>
      <c r="EE3" s="174"/>
      <c r="EF3" s="174"/>
      <c r="EG3" s="174"/>
      <c r="EH3" s="174"/>
      <c r="EI3" s="174"/>
      <c r="EJ3" s="174"/>
      <c r="EK3" s="174"/>
      <c r="EL3" s="174"/>
      <c r="EM3" s="174"/>
      <c r="EN3" s="174"/>
      <c r="EO3" s="174"/>
      <c r="EP3" s="174"/>
      <c r="EQ3" s="174"/>
      <c r="ER3" s="174"/>
      <c r="ES3" s="174"/>
      <c r="ET3" s="174"/>
      <c r="EU3" s="174"/>
      <c r="EV3" s="174"/>
    </row>
    <row r="4" spans="1:152" s="87" customFormat="1" x14ac:dyDescent="0.2">
      <c r="A4" s="185"/>
      <c r="B4" s="185"/>
      <c r="C4" s="185"/>
      <c r="D4" s="185"/>
      <c r="E4" s="185"/>
      <c r="F4" s="185"/>
      <c r="G4" s="185"/>
      <c r="H4" s="185"/>
      <c r="I4" s="186">
        <v>1</v>
      </c>
      <c r="J4" s="293" t="str">
        <f>IF($I$28&gt;=I4,CONCATENATE(". rok hodnotenej praxe"),IF($J$28&gt;=I4,CONCATENATE(". rok-v odôvodnených prípadoch"),CONCATENATE(". rok-nehodnotiť")))</f>
        <v>. rok hodnotenej praxe</v>
      </c>
      <c r="K4" s="293"/>
      <c r="L4" s="293"/>
      <c r="M4" s="293"/>
      <c r="N4" s="293"/>
      <c r="O4" s="293"/>
      <c r="P4" s="293"/>
      <c r="Q4" s="293"/>
      <c r="R4" s="293"/>
      <c r="S4" s="293"/>
      <c r="T4" s="294"/>
      <c r="U4" s="186">
        <f>I4+1</f>
        <v>2</v>
      </c>
      <c r="V4" s="293" t="str">
        <f>IF($I$28&gt;=U4,CONCATENATE(". rok hodnotenej praxe"),IF($J$28&gt;=U4,CONCATENATE(". rok-v odôvodnených prípadoch"),CONCATENATE(". rok-nehodnotiť")))</f>
        <v>. rok hodnotenej praxe</v>
      </c>
      <c r="W4" s="293"/>
      <c r="X4" s="293"/>
      <c r="Y4" s="293"/>
      <c r="Z4" s="293"/>
      <c r="AA4" s="293"/>
      <c r="AB4" s="293"/>
      <c r="AC4" s="293"/>
      <c r="AD4" s="293"/>
      <c r="AE4" s="293"/>
      <c r="AF4" s="294"/>
      <c r="AG4" s="186">
        <f>U4+1</f>
        <v>3</v>
      </c>
      <c r="AH4" s="293" t="str">
        <f>IF($I$28&gt;=AG4,CONCATENATE(". rok hodnotenej praxe"),IF($J$28&gt;=AG4,CONCATENATE(". rok-v odôvodnených prípadoch"),CONCATENATE(". rok-nehodnotiť")))</f>
        <v>. rok hodnotenej praxe</v>
      </c>
      <c r="AI4" s="293"/>
      <c r="AJ4" s="293"/>
      <c r="AK4" s="293"/>
      <c r="AL4" s="293"/>
      <c r="AM4" s="293"/>
      <c r="AN4" s="293"/>
      <c r="AO4" s="293"/>
      <c r="AP4" s="293"/>
      <c r="AQ4" s="293"/>
      <c r="AR4" s="294"/>
      <c r="AS4" s="186">
        <f>AG4+1</f>
        <v>4</v>
      </c>
      <c r="AT4" s="293" t="str">
        <f>IF($I$28&gt;=AS4,CONCATENATE(". rok hodnotenej praxe"),IF($J$28&gt;=AS4,CONCATENATE(". rok-v odôvodnených prípadoch"),CONCATENATE(". rok-nehodnotiť")))</f>
        <v>. rok hodnotenej praxe</v>
      </c>
      <c r="AU4" s="293"/>
      <c r="AV4" s="293"/>
      <c r="AW4" s="293"/>
      <c r="AX4" s="293"/>
      <c r="AY4" s="293"/>
      <c r="AZ4" s="293"/>
      <c r="BA4" s="293"/>
      <c r="BB4" s="293"/>
      <c r="BC4" s="293"/>
      <c r="BD4" s="294"/>
      <c r="BE4" s="186">
        <f>AS4+1</f>
        <v>5</v>
      </c>
      <c r="BF4" s="293" t="str">
        <f>IF($I$28&gt;=BE4,CONCATENATE(". rok hodnotenej praxe"),IF($J$28&gt;=BE4,CONCATENATE(". rok-v odôvodnených prípadoch"),CONCATENATE(". rok-nehodnotiť")))</f>
        <v>. rok hodnotenej praxe</v>
      </c>
      <c r="BG4" s="293"/>
      <c r="BH4" s="293"/>
      <c r="BI4" s="293"/>
      <c r="BJ4" s="293"/>
      <c r="BK4" s="293"/>
      <c r="BL4" s="293"/>
      <c r="BM4" s="293"/>
      <c r="BN4" s="293"/>
      <c r="BO4" s="293"/>
      <c r="BP4" s="294"/>
      <c r="BQ4" s="186">
        <f>BE4+1</f>
        <v>6</v>
      </c>
      <c r="BR4" s="293" t="str">
        <f>IF($I$28&gt;=BQ4,CONCATENATE(". rok hodnotenej praxe"),IF($J$28&gt;=BQ4,CONCATENATE(". rok-v odôvodnených prípadoch"),CONCATENATE(". rok-nehodnotiť")))</f>
        <v>. rok hodnotenej praxe</v>
      </c>
      <c r="BS4" s="293"/>
      <c r="BT4" s="293"/>
      <c r="BU4" s="293"/>
      <c r="BV4" s="293"/>
      <c r="BW4" s="293"/>
      <c r="BX4" s="293"/>
      <c r="BY4" s="293"/>
      <c r="BZ4" s="293"/>
      <c r="CA4" s="293"/>
      <c r="CB4" s="294"/>
      <c r="CC4" s="186">
        <f>BQ4+1</f>
        <v>7</v>
      </c>
      <c r="CD4" s="293" t="str">
        <f>IF($I$28&gt;=CC4,CONCATENATE(". rok hodnotenej praxe"),IF($J$28&gt;=CC4,CONCATENATE(". rok-v odôvodnených prípadoch"),CONCATENATE(". rok-nehodnotiť")))</f>
        <v>. rok hodnotenej praxe</v>
      </c>
      <c r="CE4" s="293"/>
      <c r="CF4" s="293"/>
      <c r="CG4" s="293"/>
      <c r="CH4" s="293"/>
      <c r="CI4" s="293"/>
      <c r="CJ4" s="293"/>
      <c r="CK4" s="293"/>
      <c r="CL4" s="293"/>
      <c r="CM4" s="293"/>
      <c r="CN4" s="294"/>
      <c r="CO4" s="186">
        <f>CC4+1</f>
        <v>8</v>
      </c>
      <c r="CP4" s="293" t="str">
        <f>IF($I$28&gt;=CO4,CONCATENATE(". rok hodnotenej praxe"),IF($J$28&gt;=CO4,CONCATENATE(". rok-v odôvodnených prípadoch"),CONCATENATE(". rok-nehodnotiť")))</f>
        <v>. rok hodnotenej praxe</v>
      </c>
      <c r="CQ4" s="293"/>
      <c r="CR4" s="293"/>
      <c r="CS4" s="293"/>
      <c r="CT4" s="293"/>
      <c r="CU4" s="293"/>
      <c r="CV4" s="293"/>
      <c r="CW4" s="293"/>
      <c r="CX4" s="293"/>
      <c r="CY4" s="293"/>
      <c r="CZ4" s="294"/>
      <c r="DA4" s="186">
        <f>CO4+1</f>
        <v>9</v>
      </c>
      <c r="DB4" s="293" t="str">
        <f>IF($I$28&gt;=DA4,CONCATENATE(". rok hodnotenej praxe"),IF($J$28&gt;=DA4,CONCATENATE(". rok-v odôvodnených prípadoch"),CONCATENATE(". rok-nehodnotiť")))</f>
        <v>. rok-v odôvodnených prípadoch</v>
      </c>
      <c r="DC4" s="293"/>
      <c r="DD4" s="293"/>
      <c r="DE4" s="293"/>
      <c r="DF4" s="293"/>
      <c r="DG4" s="293"/>
      <c r="DH4" s="293"/>
      <c r="DI4" s="293"/>
      <c r="DJ4" s="293"/>
      <c r="DK4" s="293"/>
      <c r="DL4" s="294"/>
      <c r="DM4" s="186">
        <f>DA4+1</f>
        <v>10</v>
      </c>
      <c r="DN4" s="293" t="str">
        <f>IF($I$28&gt;=DM4,CONCATENATE(". rok hodnotenej praxe"),IF($J$28&gt;=DM4,CONCATENATE(". rok-v odôvodnených prípadoch"),CONCATENATE(". rok-nehodnotiť")))</f>
        <v>. rok-v odôvodnených prípadoch</v>
      </c>
      <c r="DO4" s="293"/>
      <c r="DP4" s="293"/>
      <c r="DQ4" s="293"/>
      <c r="DR4" s="293"/>
      <c r="DS4" s="293"/>
      <c r="DT4" s="293"/>
      <c r="DU4" s="293"/>
      <c r="DV4" s="293"/>
      <c r="DW4" s="293"/>
      <c r="DX4" s="294"/>
      <c r="DY4" s="186">
        <f>DM4+1</f>
        <v>11</v>
      </c>
      <c r="DZ4" s="293" t="str">
        <f>IF($I$28&gt;=DY4,CONCATENATE(". rok hodnotenej praxe"),IF($J$28&gt;=DY4,CONCATENATE(". rok-v odôvodnených prípadoch"),CONCATENATE(". rok-nehodnotiť")))</f>
        <v>. rok-v odôvodnených prípadoch</v>
      </c>
      <c r="EA4" s="293"/>
      <c r="EB4" s="293"/>
      <c r="EC4" s="293"/>
      <c r="ED4" s="293"/>
      <c r="EE4" s="293"/>
      <c r="EF4" s="293"/>
      <c r="EG4" s="293"/>
      <c r="EH4" s="293"/>
      <c r="EI4" s="293"/>
      <c r="EJ4" s="294"/>
      <c r="EK4" s="186">
        <f>DY4+1</f>
        <v>12</v>
      </c>
      <c r="EL4" s="293" t="str">
        <f>IF($I$28&gt;=EK4,CONCATENATE(". rok hodnotenej praxe"),IF($J$28&gt;=EK4,CONCATENATE(". rok-v odôvodnených prípadoch"),CONCATENATE(". rok-nehodnotiť")))</f>
        <v>. rok-v odôvodnených prípadoch</v>
      </c>
      <c r="EM4" s="293"/>
      <c r="EN4" s="293"/>
      <c r="EO4" s="293"/>
      <c r="EP4" s="293"/>
      <c r="EQ4" s="293"/>
      <c r="ER4" s="293"/>
      <c r="ES4" s="293"/>
      <c r="ET4" s="293"/>
      <c r="EU4" s="293"/>
      <c r="EV4" s="294"/>
    </row>
    <row r="5" spans="1:152" s="88" customFormat="1" ht="55.9" customHeight="1" x14ac:dyDescent="0.2">
      <c r="A5" s="171"/>
      <c r="B5" s="130" t="s">
        <v>350</v>
      </c>
      <c r="C5" s="297" t="s">
        <v>349</v>
      </c>
      <c r="D5" s="297"/>
      <c r="E5" s="297"/>
      <c r="F5" s="297"/>
      <c r="G5" s="298"/>
      <c r="H5" s="131" t="s">
        <v>303</v>
      </c>
      <c r="I5" s="175">
        <f>E3-10</f>
        <v>43836</v>
      </c>
      <c r="J5" s="176">
        <f>I5-28</f>
        <v>43808</v>
      </c>
      <c r="K5" s="176">
        <f>J5-31</f>
        <v>43777</v>
      </c>
      <c r="L5" s="176">
        <f t="shared" ref="L5" si="0">K5-30</f>
        <v>43747</v>
      </c>
      <c r="M5" s="176">
        <f t="shared" ref="M5" si="1">L5-31</f>
        <v>43716</v>
      </c>
      <c r="N5" s="176">
        <f t="shared" ref="N5" si="2">M5-30</f>
        <v>43686</v>
      </c>
      <c r="O5" s="176">
        <f t="shared" ref="O5" si="3">N5-31</f>
        <v>43655</v>
      </c>
      <c r="P5" s="176">
        <f t="shared" ref="P5" si="4">O5-30</f>
        <v>43625</v>
      </c>
      <c r="Q5" s="176">
        <f t="shared" ref="Q5" si="5">P5-31</f>
        <v>43594</v>
      </c>
      <c r="R5" s="176">
        <f t="shared" ref="R5" si="6">Q5-30</f>
        <v>43564</v>
      </c>
      <c r="S5" s="176">
        <f t="shared" ref="S5" si="7">R5-31</f>
        <v>43533</v>
      </c>
      <c r="T5" s="177">
        <f t="shared" ref="T5" si="8">S5-30</f>
        <v>43503</v>
      </c>
      <c r="U5" s="175">
        <f t="shared" ref="U5" si="9">T5-31</f>
        <v>43472</v>
      </c>
      <c r="V5" s="176">
        <f>U5-28</f>
        <v>43444</v>
      </c>
      <c r="W5" s="176">
        <f t="shared" ref="W5" si="10">V5-31</f>
        <v>43413</v>
      </c>
      <c r="X5" s="176">
        <f t="shared" ref="X5" si="11">W5-30</f>
        <v>43383</v>
      </c>
      <c r="Y5" s="176">
        <f t="shared" ref="Y5" si="12">X5-31</f>
        <v>43352</v>
      </c>
      <c r="Z5" s="176">
        <f t="shared" ref="Z5" si="13">Y5-30</f>
        <v>43322</v>
      </c>
      <c r="AA5" s="176">
        <f t="shared" ref="AA5" si="14">Z5-31</f>
        <v>43291</v>
      </c>
      <c r="AB5" s="176">
        <f t="shared" ref="AB5" si="15">AA5-30</f>
        <v>43261</v>
      </c>
      <c r="AC5" s="176">
        <f t="shared" ref="AC5" si="16">AB5-31</f>
        <v>43230</v>
      </c>
      <c r="AD5" s="176">
        <f t="shared" ref="AD5" si="17">AC5-30</f>
        <v>43200</v>
      </c>
      <c r="AE5" s="176">
        <f t="shared" ref="AE5" si="18">AD5-31</f>
        <v>43169</v>
      </c>
      <c r="AF5" s="177">
        <f t="shared" ref="AF5" si="19">AE5-30</f>
        <v>43139</v>
      </c>
      <c r="AG5" s="175">
        <f t="shared" ref="AG5" si="20">AF5-31</f>
        <v>43108</v>
      </c>
      <c r="AH5" s="176">
        <f>AG5-28</f>
        <v>43080</v>
      </c>
      <c r="AI5" s="176">
        <f t="shared" ref="AI5" si="21">AH5-31</f>
        <v>43049</v>
      </c>
      <c r="AJ5" s="176">
        <f t="shared" ref="AJ5" si="22">AI5-30</f>
        <v>43019</v>
      </c>
      <c r="AK5" s="176">
        <f t="shared" ref="AK5" si="23">AJ5-31</f>
        <v>42988</v>
      </c>
      <c r="AL5" s="176">
        <f t="shared" ref="AL5" si="24">AK5-30</f>
        <v>42958</v>
      </c>
      <c r="AM5" s="176">
        <f t="shared" ref="AM5" si="25">AL5-31</f>
        <v>42927</v>
      </c>
      <c r="AN5" s="176">
        <f t="shared" ref="AN5" si="26">AM5-30</f>
        <v>42897</v>
      </c>
      <c r="AO5" s="176">
        <f t="shared" ref="AO5" si="27">AN5-31</f>
        <v>42866</v>
      </c>
      <c r="AP5" s="176">
        <f t="shared" ref="AP5" si="28">AO5-30</f>
        <v>42836</v>
      </c>
      <c r="AQ5" s="176">
        <f t="shared" ref="AQ5" si="29">AP5-31</f>
        <v>42805</v>
      </c>
      <c r="AR5" s="177">
        <f t="shared" ref="AR5" si="30">AQ5-30</f>
        <v>42775</v>
      </c>
      <c r="AS5" s="175">
        <f t="shared" ref="AS5" si="31">AR5-31</f>
        <v>42744</v>
      </c>
      <c r="AT5" s="176">
        <f>AS5-28</f>
        <v>42716</v>
      </c>
      <c r="AU5" s="176">
        <f t="shared" ref="AU5" si="32">AT5-31</f>
        <v>42685</v>
      </c>
      <c r="AV5" s="176">
        <f t="shared" ref="AV5" si="33">AU5-30</f>
        <v>42655</v>
      </c>
      <c r="AW5" s="176">
        <f t="shared" ref="AW5" si="34">AV5-31</f>
        <v>42624</v>
      </c>
      <c r="AX5" s="176">
        <f t="shared" ref="AX5" si="35">AW5-30</f>
        <v>42594</v>
      </c>
      <c r="AY5" s="176">
        <f t="shared" ref="AY5" si="36">AX5-31</f>
        <v>42563</v>
      </c>
      <c r="AZ5" s="176">
        <f t="shared" ref="AZ5" si="37">AY5-30</f>
        <v>42533</v>
      </c>
      <c r="BA5" s="176">
        <f t="shared" ref="BA5" si="38">AZ5-31</f>
        <v>42502</v>
      </c>
      <c r="BB5" s="176">
        <f t="shared" ref="BB5" si="39">BA5-30</f>
        <v>42472</v>
      </c>
      <c r="BC5" s="176">
        <f t="shared" ref="BC5" si="40">BB5-31</f>
        <v>42441</v>
      </c>
      <c r="BD5" s="177">
        <f t="shared" ref="BD5" si="41">BC5-30</f>
        <v>42411</v>
      </c>
      <c r="BE5" s="175">
        <f t="shared" ref="BE5" si="42">BD5-31</f>
        <v>42380</v>
      </c>
      <c r="BF5" s="176">
        <f>BE5-28</f>
        <v>42352</v>
      </c>
      <c r="BG5" s="176">
        <f t="shared" ref="BG5" si="43">BF5-31</f>
        <v>42321</v>
      </c>
      <c r="BH5" s="176">
        <f t="shared" ref="BH5" si="44">BG5-30</f>
        <v>42291</v>
      </c>
      <c r="BI5" s="176">
        <f t="shared" ref="BI5" si="45">BH5-31</f>
        <v>42260</v>
      </c>
      <c r="BJ5" s="176">
        <f t="shared" ref="BJ5" si="46">BI5-30</f>
        <v>42230</v>
      </c>
      <c r="BK5" s="176">
        <f t="shared" ref="BK5" si="47">BJ5-31</f>
        <v>42199</v>
      </c>
      <c r="BL5" s="176">
        <f t="shared" ref="BL5" si="48">BK5-30</f>
        <v>42169</v>
      </c>
      <c r="BM5" s="176">
        <f t="shared" ref="BM5" si="49">BL5-31</f>
        <v>42138</v>
      </c>
      <c r="BN5" s="176">
        <f t="shared" ref="BN5" si="50">BM5-30</f>
        <v>42108</v>
      </c>
      <c r="BO5" s="176">
        <f t="shared" ref="BO5" si="51">BN5-31</f>
        <v>42077</v>
      </c>
      <c r="BP5" s="177">
        <f t="shared" ref="BP5" si="52">BO5-30</f>
        <v>42047</v>
      </c>
      <c r="BQ5" s="175">
        <f t="shared" ref="BQ5" si="53">BP5-31</f>
        <v>42016</v>
      </c>
      <c r="BR5" s="176">
        <f>BQ5-28</f>
        <v>41988</v>
      </c>
      <c r="BS5" s="176">
        <f t="shared" ref="BS5" si="54">BR5-31</f>
        <v>41957</v>
      </c>
      <c r="BT5" s="176">
        <f t="shared" ref="BT5" si="55">BS5-30</f>
        <v>41927</v>
      </c>
      <c r="BU5" s="176">
        <f t="shared" ref="BU5" si="56">BT5-31</f>
        <v>41896</v>
      </c>
      <c r="BV5" s="176">
        <f t="shared" ref="BV5" si="57">BU5-30</f>
        <v>41866</v>
      </c>
      <c r="BW5" s="176">
        <f t="shared" ref="BW5" si="58">BV5-31</f>
        <v>41835</v>
      </c>
      <c r="BX5" s="176">
        <f t="shared" ref="BX5" si="59">BW5-30</f>
        <v>41805</v>
      </c>
      <c r="BY5" s="176">
        <f t="shared" ref="BY5" si="60">BX5-31</f>
        <v>41774</v>
      </c>
      <c r="BZ5" s="176">
        <f t="shared" ref="BZ5" si="61">BY5-30</f>
        <v>41744</v>
      </c>
      <c r="CA5" s="176">
        <f t="shared" ref="CA5" si="62">BZ5-31</f>
        <v>41713</v>
      </c>
      <c r="CB5" s="177">
        <f t="shared" ref="CB5" si="63">CA5-30</f>
        <v>41683</v>
      </c>
      <c r="CC5" s="175">
        <f t="shared" ref="CC5" si="64">CB5-31</f>
        <v>41652</v>
      </c>
      <c r="CD5" s="176">
        <f>CC5-28</f>
        <v>41624</v>
      </c>
      <c r="CE5" s="176">
        <f t="shared" ref="CE5" si="65">CD5-31</f>
        <v>41593</v>
      </c>
      <c r="CF5" s="176">
        <f t="shared" ref="CF5" si="66">CE5-30</f>
        <v>41563</v>
      </c>
      <c r="CG5" s="176">
        <f t="shared" ref="CG5" si="67">CF5-31</f>
        <v>41532</v>
      </c>
      <c r="CH5" s="176">
        <f t="shared" ref="CH5" si="68">CG5-30</f>
        <v>41502</v>
      </c>
      <c r="CI5" s="176">
        <f t="shared" ref="CI5" si="69">CH5-31</f>
        <v>41471</v>
      </c>
      <c r="CJ5" s="176">
        <f t="shared" ref="CJ5" si="70">CI5-30</f>
        <v>41441</v>
      </c>
      <c r="CK5" s="176">
        <f t="shared" ref="CK5" si="71">CJ5-31</f>
        <v>41410</v>
      </c>
      <c r="CL5" s="176">
        <f t="shared" ref="CL5" si="72">CK5-30</f>
        <v>41380</v>
      </c>
      <c r="CM5" s="176">
        <f t="shared" ref="CM5" si="73">CL5-31</f>
        <v>41349</v>
      </c>
      <c r="CN5" s="177">
        <f t="shared" ref="CN5" si="74">CM5-30</f>
        <v>41319</v>
      </c>
      <c r="CO5" s="175">
        <f t="shared" ref="CO5" si="75">CN5-31</f>
        <v>41288</v>
      </c>
      <c r="CP5" s="176">
        <f>CO5-28</f>
        <v>41260</v>
      </c>
      <c r="CQ5" s="176">
        <f t="shared" ref="CQ5" si="76">CP5-31</f>
        <v>41229</v>
      </c>
      <c r="CR5" s="176">
        <f t="shared" ref="CR5" si="77">CQ5-30</f>
        <v>41199</v>
      </c>
      <c r="CS5" s="176">
        <f t="shared" ref="CS5" si="78">CR5-31</f>
        <v>41168</v>
      </c>
      <c r="CT5" s="176">
        <f t="shared" ref="CT5" si="79">CS5-30</f>
        <v>41138</v>
      </c>
      <c r="CU5" s="176">
        <f t="shared" ref="CU5" si="80">CT5-31</f>
        <v>41107</v>
      </c>
      <c r="CV5" s="176">
        <f t="shared" ref="CV5" si="81">CU5-30</f>
        <v>41077</v>
      </c>
      <c r="CW5" s="176">
        <f t="shared" ref="CW5" si="82">CV5-31</f>
        <v>41046</v>
      </c>
      <c r="CX5" s="176">
        <f t="shared" ref="CX5" si="83">CW5-30</f>
        <v>41016</v>
      </c>
      <c r="CY5" s="176">
        <f t="shared" ref="CY5" si="84">CX5-31</f>
        <v>40985</v>
      </c>
      <c r="CZ5" s="177">
        <f t="shared" ref="CZ5" si="85">CY5-30</f>
        <v>40955</v>
      </c>
      <c r="DA5" s="175">
        <f t="shared" ref="DA5" si="86">CZ5-31</f>
        <v>40924</v>
      </c>
      <c r="DB5" s="176">
        <f>DA5-28</f>
        <v>40896</v>
      </c>
      <c r="DC5" s="176">
        <f t="shared" ref="DC5" si="87">DB5-31</f>
        <v>40865</v>
      </c>
      <c r="DD5" s="176">
        <f t="shared" ref="DD5" si="88">DC5-30</f>
        <v>40835</v>
      </c>
      <c r="DE5" s="176">
        <f t="shared" ref="DE5" si="89">DD5-31</f>
        <v>40804</v>
      </c>
      <c r="DF5" s="176">
        <f t="shared" ref="DF5" si="90">DE5-30</f>
        <v>40774</v>
      </c>
      <c r="DG5" s="176">
        <f t="shared" ref="DG5" si="91">DF5-31</f>
        <v>40743</v>
      </c>
      <c r="DH5" s="176">
        <f t="shared" ref="DH5" si="92">DG5-30</f>
        <v>40713</v>
      </c>
      <c r="DI5" s="176">
        <f t="shared" ref="DI5" si="93">DH5-31</f>
        <v>40682</v>
      </c>
      <c r="DJ5" s="176">
        <f t="shared" ref="DJ5" si="94">DI5-30</f>
        <v>40652</v>
      </c>
      <c r="DK5" s="176">
        <f t="shared" ref="DK5" si="95">DJ5-31</f>
        <v>40621</v>
      </c>
      <c r="DL5" s="177">
        <f t="shared" ref="DL5" si="96">DK5-30</f>
        <v>40591</v>
      </c>
      <c r="DM5" s="175">
        <f t="shared" ref="DM5" si="97">DL5-31</f>
        <v>40560</v>
      </c>
      <c r="DN5" s="176">
        <f>DM5-28</f>
        <v>40532</v>
      </c>
      <c r="DO5" s="176">
        <f t="shared" ref="DO5" si="98">DN5-31</f>
        <v>40501</v>
      </c>
      <c r="DP5" s="176">
        <f t="shared" ref="DP5" si="99">DO5-30</f>
        <v>40471</v>
      </c>
      <c r="DQ5" s="176">
        <f t="shared" ref="DQ5" si="100">DP5-31</f>
        <v>40440</v>
      </c>
      <c r="DR5" s="176">
        <f t="shared" ref="DR5" si="101">DQ5-30</f>
        <v>40410</v>
      </c>
      <c r="DS5" s="176">
        <f t="shared" ref="DS5" si="102">DR5-31</f>
        <v>40379</v>
      </c>
      <c r="DT5" s="176">
        <f t="shared" ref="DT5" si="103">DS5-30</f>
        <v>40349</v>
      </c>
      <c r="DU5" s="176">
        <f t="shared" ref="DU5" si="104">DT5-31</f>
        <v>40318</v>
      </c>
      <c r="DV5" s="176">
        <f t="shared" ref="DV5" si="105">DU5-30</f>
        <v>40288</v>
      </c>
      <c r="DW5" s="176">
        <f t="shared" ref="DW5" si="106">DV5-31</f>
        <v>40257</v>
      </c>
      <c r="DX5" s="177">
        <f t="shared" ref="DX5" si="107">DW5-30</f>
        <v>40227</v>
      </c>
      <c r="DY5" s="175">
        <f t="shared" ref="DY5" si="108">DX5-31</f>
        <v>40196</v>
      </c>
      <c r="DZ5" s="176">
        <f>DY5-28</f>
        <v>40168</v>
      </c>
      <c r="EA5" s="176">
        <f t="shared" ref="EA5" si="109">DZ5-31</f>
        <v>40137</v>
      </c>
      <c r="EB5" s="176">
        <f t="shared" ref="EB5" si="110">EA5-30</f>
        <v>40107</v>
      </c>
      <c r="EC5" s="176">
        <f t="shared" ref="EC5" si="111">EB5-31</f>
        <v>40076</v>
      </c>
      <c r="ED5" s="176">
        <f t="shared" ref="ED5" si="112">EC5-30</f>
        <v>40046</v>
      </c>
      <c r="EE5" s="176">
        <f t="shared" ref="EE5" si="113">ED5-31</f>
        <v>40015</v>
      </c>
      <c r="EF5" s="176">
        <f t="shared" ref="EF5" si="114">EE5-30</f>
        <v>39985</v>
      </c>
      <c r="EG5" s="176">
        <f t="shared" ref="EG5" si="115">EF5-31</f>
        <v>39954</v>
      </c>
      <c r="EH5" s="176">
        <f t="shared" ref="EH5" si="116">EG5-30</f>
        <v>39924</v>
      </c>
      <c r="EI5" s="176">
        <f t="shared" ref="EI5" si="117">EH5-31</f>
        <v>39893</v>
      </c>
      <c r="EJ5" s="177">
        <f t="shared" ref="EJ5" si="118">EI5-30</f>
        <v>39863</v>
      </c>
      <c r="EK5" s="175">
        <f t="shared" ref="EK5" si="119">EJ5-31</f>
        <v>39832</v>
      </c>
      <c r="EL5" s="176">
        <f>EK5-28</f>
        <v>39804</v>
      </c>
      <c r="EM5" s="176">
        <f t="shared" ref="EM5" si="120">EL5-31</f>
        <v>39773</v>
      </c>
      <c r="EN5" s="176">
        <f t="shared" ref="EN5" si="121">EM5-30</f>
        <v>39743</v>
      </c>
      <c r="EO5" s="176">
        <f t="shared" ref="EO5" si="122">EN5-31</f>
        <v>39712</v>
      </c>
      <c r="EP5" s="176">
        <f t="shared" ref="EP5" si="123">EO5-30</f>
        <v>39682</v>
      </c>
      <c r="EQ5" s="176">
        <f t="shared" ref="EQ5" si="124">EP5-31</f>
        <v>39651</v>
      </c>
      <c r="ER5" s="176">
        <f t="shared" ref="ER5" si="125">EQ5-30</f>
        <v>39621</v>
      </c>
      <c r="ES5" s="176">
        <f t="shared" ref="ES5" si="126">ER5-31</f>
        <v>39590</v>
      </c>
      <c r="ET5" s="176">
        <f t="shared" ref="ET5" si="127">ES5-30</f>
        <v>39560</v>
      </c>
      <c r="EU5" s="176">
        <f t="shared" ref="EU5" si="128">ET5-31</f>
        <v>39529</v>
      </c>
      <c r="EV5" s="177">
        <f t="shared" ref="EV5" si="129">EU5-30</f>
        <v>39499</v>
      </c>
    </row>
    <row r="6" spans="1:152" s="88" customFormat="1" ht="15" customHeight="1" x14ac:dyDescent="0.2">
      <c r="A6" s="171"/>
      <c r="B6" s="121" t="s">
        <v>43</v>
      </c>
      <c r="C6" s="295" t="s">
        <v>332</v>
      </c>
      <c r="D6" s="295"/>
      <c r="E6" s="295"/>
      <c r="F6" s="295"/>
      <c r="G6" s="296"/>
      <c r="H6" s="90" t="s">
        <v>304</v>
      </c>
      <c r="I6" s="92"/>
      <c r="J6" s="90"/>
      <c r="K6" s="90" t="s">
        <v>274</v>
      </c>
      <c r="L6" s="90" t="s">
        <v>274</v>
      </c>
      <c r="M6" s="90" t="s">
        <v>274</v>
      </c>
      <c r="N6" s="90" t="s">
        <v>274</v>
      </c>
      <c r="O6" s="90" t="s">
        <v>274</v>
      </c>
      <c r="P6" s="90" t="s">
        <v>274</v>
      </c>
      <c r="Q6" s="90" t="s">
        <v>274</v>
      </c>
      <c r="R6" s="90" t="s">
        <v>274</v>
      </c>
      <c r="S6" s="90" t="s">
        <v>274</v>
      </c>
      <c r="T6" s="91" t="s">
        <v>274</v>
      </c>
      <c r="U6" s="92" t="s">
        <v>274</v>
      </c>
      <c r="V6" s="90"/>
      <c r="W6" s="90"/>
      <c r="X6" s="90"/>
      <c r="Y6" s="90"/>
      <c r="Z6" s="90"/>
      <c r="AA6" s="90"/>
      <c r="AB6" s="90"/>
      <c r="AC6" s="90"/>
      <c r="AD6" s="90"/>
      <c r="AE6" s="90"/>
      <c r="AF6" s="91"/>
      <c r="AG6" s="92"/>
      <c r="AH6" s="90"/>
      <c r="AI6" s="90"/>
      <c r="AJ6" s="90"/>
      <c r="AK6" s="90"/>
      <c r="AL6" s="90"/>
      <c r="AM6" s="90"/>
      <c r="AN6" s="90"/>
      <c r="AO6" s="90"/>
      <c r="AP6" s="90"/>
      <c r="AQ6" s="90"/>
      <c r="AR6" s="91"/>
      <c r="AS6" s="92"/>
      <c r="AT6" s="90"/>
      <c r="AU6" s="90"/>
      <c r="AV6" s="90"/>
      <c r="AW6" s="90"/>
      <c r="AX6" s="90"/>
      <c r="AY6" s="90"/>
      <c r="AZ6" s="90"/>
      <c r="BA6" s="90"/>
      <c r="BB6" s="90"/>
      <c r="BC6" s="90"/>
      <c r="BD6" s="91"/>
      <c r="BE6" s="92"/>
      <c r="BF6" s="90"/>
      <c r="BG6" s="90"/>
      <c r="BH6" s="90"/>
      <c r="BI6" s="90"/>
      <c r="BJ6" s="90"/>
      <c r="BK6" s="90"/>
      <c r="BL6" s="90"/>
      <c r="BM6" s="90"/>
      <c r="BN6" s="90"/>
      <c r="BO6" s="90"/>
      <c r="BP6" s="91"/>
      <c r="BQ6" s="92"/>
      <c r="BR6" s="90"/>
      <c r="BS6" s="90"/>
      <c r="BT6" s="90"/>
      <c r="BU6" s="90"/>
      <c r="BV6" s="90"/>
      <c r="BW6" s="90"/>
      <c r="BX6" s="90"/>
      <c r="BY6" s="90"/>
      <c r="BZ6" s="90"/>
      <c r="CA6" s="90"/>
      <c r="CB6" s="91"/>
      <c r="CC6" s="92"/>
      <c r="CD6" s="90"/>
      <c r="CE6" s="90"/>
      <c r="CF6" s="90"/>
      <c r="CG6" s="90"/>
      <c r="CH6" s="90"/>
      <c r="CI6" s="90"/>
      <c r="CJ6" s="90"/>
      <c r="CK6" s="90"/>
      <c r="CL6" s="90"/>
      <c r="CM6" s="90"/>
      <c r="CN6" s="91"/>
      <c r="CO6" s="92"/>
      <c r="CP6" s="90"/>
      <c r="CQ6" s="90"/>
      <c r="CR6" s="90"/>
      <c r="CS6" s="90"/>
      <c r="CT6" s="90"/>
      <c r="CU6" s="90"/>
      <c r="CV6" s="90"/>
      <c r="CW6" s="90"/>
      <c r="CX6" s="90"/>
      <c r="CY6" s="90"/>
      <c r="CZ6" s="91"/>
      <c r="DA6" s="92"/>
      <c r="DB6" s="90"/>
      <c r="DC6" s="90"/>
      <c r="DD6" s="90"/>
      <c r="DE6" s="90"/>
      <c r="DF6" s="90"/>
      <c r="DG6" s="90"/>
      <c r="DH6" s="90"/>
      <c r="DI6" s="90"/>
      <c r="DJ6" s="90"/>
      <c r="DK6" s="90"/>
      <c r="DL6" s="91"/>
      <c r="DM6" s="92"/>
      <c r="DN6" s="90"/>
      <c r="DO6" s="90"/>
      <c r="DP6" s="90"/>
      <c r="DQ6" s="90"/>
      <c r="DR6" s="90"/>
      <c r="DS6" s="90"/>
      <c r="DT6" s="90"/>
      <c r="DU6" s="90"/>
      <c r="DV6" s="90"/>
      <c r="DW6" s="90"/>
      <c r="DX6" s="91"/>
      <c r="DY6" s="92"/>
      <c r="DZ6" s="90"/>
      <c r="EA6" s="90"/>
      <c r="EB6" s="90"/>
      <c r="EC6" s="90"/>
      <c r="ED6" s="90"/>
      <c r="EE6" s="90"/>
      <c r="EF6" s="90"/>
      <c r="EG6" s="90"/>
      <c r="EH6" s="90"/>
      <c r="EI6" s="90"/>
      <c r="EJ6" s="91"/>
      <c r="EK6" s="92"/>
      <c r="EL6" s="90"/>
      <c r="EM6" s="90"/>
      <c r="EN6" s="90"/>
      <c r="EO6" s="90"/>
      <c r="EP6" s="90"/>
      <c r="EQ6" s="90"/>
      <c r="ER6" s="90"/>
      <c r="ES6" s="90"/>
      <c r="ET6" s="90"/>
      <c r="EU6" s="90"/>
      <c r="EV6" s="91"/>
    </row>
    <row r="7" spans="1:152" s="88" customFormat="1" ht="15" customHeight="1" x14ac:dyDescent="0.2">
      <c r="A7" s="171"/>
      <c r="B7" s="121" t="s">
        <v>44</v>
      </c>
      <c r="C7" s="295" t="s">
        <v>333</v>
      </c>
      <c r="D7" s="295"/>
      <c r="E7" s="295"/>
      <c r="F7" s="295"/>
      <c r="G7" s="296"/>
      <c r="H7" s="90" t="s">
        <v>304</v>
      </c>
      <c r="I7" s="92"/>
      <c r="J7" s="90"/>
      <c r="K7" s="90"/>
      <c r="L7" s="90"/>
      <c r="M7" s="90"/>
      <c r="N7" s="90"/>
      <c r="O7" s="90"/>
      <c r="P7" s="90"/>
      <c r="Q7" s="90"/>
      <c r="R7" s="90"/>
      <c r="S7" s="90"/>
      <c r="T7" s="91"/>
      <c r="U7" s="92" t="s">
        <v>266</v>
      </c>
      <c r="V7" s="90" t="s">
        <v>266</v>
      </c>
      <c r="W7" s="90" t="s">
        <v>266</v>
      </c>
      <c r="X7" s="90" t="s">
        <v>266</v>
      </c>
      <c r="Y7" s="90" t="s">
        <v>266</v>
      </c>
      <c r="Z7" s="90" t="s">
        <v>266</v>
      </c>
      <c r="AA7" s="90" t="s">
        <v>266</v>
      </c>
      <c r="AB7" s="90" t="s">
        <v>266</v>
      </c>
      <c r="AC7" s="90" t="s">
        <v>266</v>
      </c>
      <c r="AD7" s="90" t="s">
        <v>266</v>
      </c>
      <c r="AE7" s="90" t="s">
        <v>266</v>
      </c>
      <c r="AF7" s="91" t="s">
        <v>266</v>
      </c>
      <c r="AG7" s="92" t="s">
        <v>266</v>
      </c>
      <c r="AH7" s="90" t="s">
        <v>266</v>
      </c>
      <c r="AI7" s="90" t="s">
        <v>266</v>
      </c>
      <c r="AJ7" s="90" t="s">
        <v>266</v>
      </c>
      <c r="AK7" s="90" t="s">
        <v>266</v>
      </c>
      <c r="AL7" s="90"/>
      <c r="AM7" s="90"/>
      <c r="AN7" s="90"/>
      <c r="AO7" s="90"/>
      <c r="AP7" s="90"/>
      <c r="AQ7" s="90"/>
      <c r="AR7" s="91"/>
      <c r="AS7" s="92"/>
      <c r="AT7" s="90"/>
      <c r="AU7" s="90"/>
      <c r="AV7" s="90"/>
      <c r="AW7" s="90"/>
      <c r="AX7" s="90"/>
      <c r="AY7" s="90"/>
      <c r="AZ7" s="90"/>
      <c r="BA7" s="90"/>
      <c r="BB7" s="90"/>
      <c r="BC7" s="90"/>
      <c r="BD7" s="91"/>
      <c r="BE7" s="92"/>
      <c r="BF7" s="90"/>
      <c r="BG7" s="90"/>
      <c r="BH7" s="90"/>
      <c r="BI7" s="90"/>
      <c r="BJ7" s="90"/>
      <c r="BK7" s="90"/>
      <c r="BL7" s="90"/>
      <c r="BM7" s="90"/>
      <c r="BN7" s="90"/>
      <c r="BO7" s="90"/>
      <c r="BP7" s="91"/>
      <c r="BQ7" s="92"/>
      <c r="BR7" s="90"/>
      <c r="BS7" s="90"/>
      <c r="BT7" s="90"/>
      <c r="BU7" s="90"/>
      <c r="BV7" s="90"/>
      <c r="BW7" s="90"/>
      <c r="BX7" s="90"/>
      <c r="BY7" s="90"/>
      <c r="BZ7" s="90"/>
      <c r="CA7" s="90"/>
      <c r="CB7" s="91"/>
      <c r="CC7" s="92"/>
      <c r="CD7" s="90"/>
      <c r="CE7" s="90"/>
      <c r="CF7" s="90"/>
      <c r="CG7" s="90"/>
      <c r="CH7" s="90"/>
      <c r="CI7" s="90"/>
      <c r="CJ7" s="90"/>
      <c r="CK7" s="90"/>
      <c r="CL7" s="90"/>
      <c r="CM7" s="90"/>
      <c r="CN7" s="91"/>
      <c r="CO7" s="92"/>
      <c r="CP7" s="90"/>
      <c r="CQ7" s="90"/>
      <c r="CR7" s="90"/>
      <c r="CS7" s="90"/>
      <c r="CT7" s="90"/>
      <c r="CU7" s="90"/>
      <c r="CV7" s="90"/>
      <c r="CW7" s="90"/>
      <c r="CX7" s="90"/>
      <c r="CY7" s="90"/>
      <c r="CZ7" s="91"/>
      <c r="DA7" s="92"/>
      <c r="DB7" s="90"/>
      <c r="DC7" s="90"/>
      <c r="DD7" s="90"/>
      <c r="DE7" s="90"/>
      <c r="DF7" s="90"/>
      <c r="DG7" s="90"/>
      <c r="DH7" s="90"/>
      <c r="DI7" s="90"/>
      <c r="DJ7" s="90"/>
      <c r="DK7" s="90"/>
      <c r="DL7" s="91"/>
      <c r="DM7" s="92"/>
      <c r="DN7" s="90"/>
      <c r="DO7" s="90"/>
      <c r="DP7" s="90"/>
      <c r="DQ7" s="90"/>
      <c r="DR7" s="90"/>
      <c r="DS7" s="90"/>
      <c r="DT7" s="90"/>
      <c r="DU7" s="90"/>
      <c r="DV7" s="90"/>
      <c r="DW7" s="90"/>
      <c r="DX7" s="91"/>
      <c r="DY7" s="92"/>
      <c r="DZ7" s="90"/>
      <c r="EA7" s="90"/>
      <c r="EB7" s="90"/>
      <c r="EC7" s="90"/>
      <c r="ED7" s="90"/>
      <c r="EE7" s="90"/>
      <c r="EF7" s="90"/>
      <c r="EG7" s="90"/>
      <c r="EH7" s="90"/>
      <c r="EI7" s="90"/>
      <c r="EJ7" s="91"/>
      <c r="EK7" s="92"/>
      <c r="EL7" s="90"/>
      <c r="EM7" s="90"/>
      <c r="EN7" s="90"/>
      <c r="EO7" s="90"/>
      <c r="EP7" s="90"/>
      <c r="EQ7" s="90"/>
      <c r="ER7" s="90"/>
      <c r="ES7" s="90"/>
      <c r="ET7" s="90"/>
      <c r="EU7" s="90"/>
      <c r="EV7" s="91"/>
    </row>
    <row r="8" spans="1:152" s="88" customFormat="1" ht="15" customHeight="1" x14ac:dyDescent="0.2">
      <c r="A8" s="171"/>
      <c r="B8" s="121" t="s">
        <v>45</v>
      </c>
      <c r="C8" s="295" t="s">
        <v>334</v>
      </c>
      <c r="D8" s="295"/>
      <c r="E8" s="295"/>
      <c r="F8" s="295"/>
      <c r="G8" s="296"/>
      <c r="H8" s="90" t="s">
        <v>304</v>
      </c>
      <c r="I8" s="92"/>
      <c r="J8" s="90"/>
      <c r="K8" s="90"/>
      <c r="L8" s="90"/>
      <c r="M8" s="90"/>
      <c r="N8" s="90"/>
      <c r="O8" s="90"/>
      <c r="P8" s="90"/>
      <c r="Q8" s="90"/>
      <c r="R8" s="90"/>
      <c r="S8" s="90"/>
      <c r="T8" s="91"/>
      <c r="U8" s="92"/>
      <c r="V8" s="90"/>
      <c r="W8" s="90"/>
      <c r="X8" s="90"/>
      <c r="Y8" s="90"/>
      <c r="Z8" s="90"/>
      <c r="AA8" s="90"/>
      <c r="AB8" s="90"/>
      <c r="AC8" s="90"/>
      <c r="AD8" s="90"/>
      <c r="AE8" s="90"/>
      <c r="AF8" s="91"/>
      <c r="AG8" s="92"/>
      <c r="AH8" s="90"/>
      <c r="AI8" s="90"/>
      <c r="AJ8" s="90"/>
      <c r="AK8" s="90"/>
      <c r="AL8" s="90" t="s">
        <v>266</v>
      </c>
      <c r="AM8" s="90" t="s">
        <v>266</v>
      </c>
      <c r="AN8" s="90" t="s">
        <v>266</v>
      </c>
      <c r="AO8" s="90" t="s">
        <v>266</v>
      </c>
      <c r="AP8" s="90" t="s">
        <v>266</v>
      </c>
      <c r="AQ8" s="90" t="s">
        <v>266</v>
      </c>
      <c r="AR8" s="91" t="s">
        <v>266</v>
      </c>
      <c r="AS8" s="92" t="s">
        <v>266</v>
      </c>
      <c r="AT8" s="90" t="s">
        <v>266</v>
      </c>
      <c r="AU8" s="90" t="s">
        <v>266</v>
      </c>
      <c r="AV8" s="90" t="s">
        <v>266</v>
      </c>
      <c r="AW8" s="90" t="s">
        <v>266</v>
      </c>
      <c r="AX8" s="90" t="s">
        <v>266</v>
      </c>
      <c r="AY8" s="90" t="s">
        <v>266</v>
      </c>
      <c r="AZ8" s="90" t="s">
        <v>266</v>
      </c>
      <c r="BA8" s="90" t="s">
        <v>266</v>
      </c>
      <c r="BB8" s="90" t="s">
        <v>266</v>
      </c>
      <c r="BC8" s="90" t="s">
        <v>266</v>
      </c>
      <c r="BD8" s="91" t="s">
        <v>266</v>
      </c>
      <c r="BE8" s="92" t="s">
        <v>266</v>
      </c>
      <c r="BF8" s="90" t="s">
        <v>266</v>
      </c>
      <c r="BG8" s="90" t="s">
        <v>266</v>
      </c>
      <c r="BH8" s="90" t="s">
        <v>266</v>
      </c>
      <c r="BI8" s="90" t="s">
        <v>266</v>
      </c>
      <c r="BJ8" s="90" t="s">
        <v>266</v>
      </c>
      <c r="BK8" s="90" t="s">
        <v>266</v>
      </c>
      <c r="BL8" s="90" t="s">
        <v>266</v>
      </c>
      <c r="BM8" s="90" t="s">
        <v>266</v>
      </c>
      <c r="BN8" s="90" t="s">
        <v>266</v>
      </c>
      <c r="BO8" s="90" t="s">
        <v>266</v>
      </c>
      <c r="BP8" s="91" t="s">
        <v>266</v>
      </c>
      <c r="BQ8" s="92" t="s">
        <v>266</v>
      </c>
      <c r="BR8" s="90" t="s">
        <v>266</v>
      </c>
      <c r="BS8" s="90"/>
      <c r="BT8" s="90"/>
      <c r="BU8" s="90"/>
      <c r="BV8" s="90"/>
      <c r="BW8" s="90"/>
      <c r="BX8" s="90"/>
      <c r="BY8" s="90"/>
      <c r="BZ8" s="90"/>
      <c r="CA8" s="90"/>
      <c r="CB8" s="91"/>
      <c r="CC8" s="92"/>
      <c r="CD8" s="90"/>
      <c r="CE8" s="90"/>
      <c r="CF8" s="90"/>
      <c r="CG8" s="90"/>
      <c r="CH8" s="90"/>
      <c r="CI8" s="90"/>
      <c r="CJ8" s="90"/>
      <c r="CK8" s="90"/>
      <c r="CL8" s="90"/>
      <c r="CM8" s="90"/>
      <c r="CN8" s="91"/>
      <c r="CO8" s="92"/>
      <c r="CP8" s="90"/>
      <c r="CQ8" s="90"/>
      <c r="CR8" s="90"/>
      <c r="CS8" s="90"/>
      <c r="CT8" s="90"/>
      <c r="CU8" s="90"/>
      <c r="CV8" s="90"/>
      <c r="CW8" s="90"/>
      <c r="CX8" s="90"/>
      <c r="CY8" s="90"/>
      <c r="CZ8" s="91"/>
      <c r="DA8" s="92"/>
      <c r="DB8" s="90"/>
      <c r="DC8" s="90"/>
      <c r="DD8" s="90"/>
      <c r="DE8" s="90"/>
      <c r="DF8" s="90"/>
      <c r="DG8" s="90"/>
      <c r="DH8" s="90"/>
      <c r="DI8" s="90"/>
      <c r="DJ8" s="90"/>
      <c r="DK8" s="90"/>
      <c r="DL8" s="91"/>
      <c r="DM8" s="92"/>
      <c r="DN8" s="90"/>
      <c r="DO8" s="90"/>
      <c r="DP8" s="90"/>
      <c r="DQ8" s="90"/>
      <c r="DR8" s="90"/>
      <c r="DS8" s="90"/>
      <c r="DT8" s="90"/>
      <c r="DU8" s="90"/>
      <c r="DV8" s="90"/>
      <c r="DW8" s="90"/>
      <c r="DX8" s="91"/>
      <c r="DY8" s="92"/>
      <c r="DZ8" s="90"/>
      <c r="EA8" s="90"/>
      <c r="EB8" s="90"/>
      <c r="EC8" s="90"/>
      <c r="ED8" s="90"/>
      <c r="EE8" s="90"/>
      <c r="EF8" s="90"/>
      <c r="EG8" s="90"/>
      <c r="EH8" s="90"/>
      <c r="EI8" s="90"/>
      <c r="EJ8" s="91"/>
      <c r="EK8" s="92"/>
      <c r="EL8" s="90"/>
      <c r="EM8" s="90"/>
      <c r="EN8" s="90"/>
      <c r="EO8" s="90"/>
      <c r="EP8" s="90"/>
      <c r="EQ8" s="90"/>
      <c r="ER8" s="90"/>
      <c r="ES8" s="90"/>
      <c r="ET8" s="90"/>
      <c r="EU8" s="90"/>
      <c r="EV8" s="91"/>
    </row>
    <row r="9" spans="1:152" s="88" customFormat="1" ht="15" customHeight="1" x14ac:dyDescent="0.2">
      <c r="A9" s="171"/>
      <c r="B9" s="121" t="s">
        <v>46</v>
      </c>
      <c r="C9" s="295" t="s">
        <v>335</v>
      </c>
      <c r="D9" s="295"/>
      <c r="E9" s="295"/>
      <c r="F9" s="295"/>
      <c r="G9" s="296"/>
      <c r="H9" s="90" t="s">
        <v>304</v>
      </c>
      <c r="I9" s="92"/>
      <c r="J9" s="90"/>
      <c r="K9" s="90"/>
      <c r="L9" s="90"/>
      <c r="M9" s="90"/>
      <c r="N9" s="90"/>
      <c r="O9" s="90"/>
      <c r="P9" s="90"/>
      <c r="Q9" s="90"/>
      <c r="R9" s="90"/>
      <c r="S9" s="90"/>
      <c r="T9" s="91"/>
      <c r="U9" s="92"/>
      <c r="V9" s="90"/>
      <c r="W9" s="90"/>
      <c r="X9" s="90"/>
      <c r="Y9" s="90"/>
      <c r="Z9" s="90"/>
      <c r="AA9" s="90"/>
      <c r="AB9" s="90"/>
      <c r="AC9" s="90"/>
      <c r="AD9" s="90"/>
      <c r="AE9" s="90"/>
      <c r="AF9" s="91"/>
      <c r="AG9" s="92"/>
      <c r="AH9" s="90"/>
      <c r="AI9" s="90"/>
      <c r="AJ9" s="90"/>
      <c r="AK9" s="90"/>
      <c r="AL9" s="90"/>
      <c r="AM9" s="90"/>
      <c r="AN9" s="90"/>
      <c r="AO9" s="90"/>
      <c r="AP9" s="90"/>
      <c r="AQ9" s="90"/>
      <c r="AR9" s="91"/>
      <c r="AS9" s="92"/>
      <c r="AT9" s="90"/>
      <c r="AU9" s="90"/>
      <c r="AV9" s="90"/>
      <c r="AW9" s="90"/>
      <c r="AX9" s="90"/>
      <c r="AY9" s="90"/>
      <c r="AZ9" s="90"/>
      <c r="BA9" s="90"/>
      <c r="BB9" s="90"/>
      <c r="BC9" s="90"/>
      <c r="BD9" s="91"/>
      <c r="BE9" s="92"/>
      <c r="BF9" s="90"/>
      <c r="BG9" s="90"/>
      <c r="BH9" s="90"/>
      <c r="BI9" s="90"/>
      <c r="BJ9" s="90"/>
      <c r="BK9" s="90"/>
      <c r="BL9" s="90"/>
      <c r="BM9" s="90"/>
      <c r="BN9" s="90"/>
      <c r="BO9" s="90"/>
      <c r="BP9" s="91"/>
      <c r="BQ9" s="92"/>
      <c r="BR9" s="90"/>
      <c r="BS9" s="90"/>
      <c r="BT9" s="90"/>
      <c r="BU9" s="90"/>
      <c r="BV9" s="90"/>
      <c r="BW9" s="90"/>
      <c r="BX9" s="90"/>
      <c r="BY9" s="90"/>
      <c r="BZ9" s="90"/>
      <c r="CA9" s="90"/>
      <c r="CB9" s="91"/>
      <c r="CC9" s="92"/>
      <c r="CD9" s="90"/>
      <c r="CE9" s="90"/>
      <c r="CF9" s="90"/>
      <c r="CG9" s="90"/>
      <c r="CH9" s="90"/>
      <c r="CI9" s="90"/>
      <c r="CJ9" s="90"/>
      <c r="CK9" s="90"/>
      <c r="CL9" s="90"/>
      <c r="CM9" s="90"/>
      <c r="CN9" s="91"/>
      <c r="CO9" s="92"/>
      <c r="CP9" s="90"/>
      <c r="CQ9" s="90"/>
      <c r="CR9" s="90"/>
      <c r="CS9" s="90"/>
      <c r="CT9" s="90"/>
      <c r="CU9" s="90"/>
      <c r="CV9" s="90"/>
      <c r="CW9" s="90"/>
      <c r="CX9" s="90"/>
      <c r="CY9" s="90"/>
      <c r="CZ9" s="91"/>
      <c r="DA9" s="92"/>
      <c r="DB9" s="90"/>
      <c r="DC9" s="90"/>
      <c r="DD9" s="90"/>
      <c r="DE9" s="90"/>
      <c r="DF9" s="90"/>
      <c r="DG9" s="90"/>
      <c r="DH9" s="90"/>
      <c r="DI9" s="90"/>
      <c r="DJ9" s="90"/>
      <c r="DK9" s="90"/>
      <c r="DL9" s="91"/>
      <c r="DM9" s="92"/>
      <c r="DN9" s="90"/>
      <c r="DO9" s="90"/>
      <c r="DP9" s="90"/>
      <c r="DQ9" s="90"/>
      <c r="DR9" s="90"/>
      <c r="DS9" s="90"/>
      <c r="DT9" s="90"/>
      <c r="DU9" s="90"/>
      <c r="DV9" s="90"/>
      <c r="DW9" s="90"/>
      <c r="DX9" s="91"/>
      <c r="DY9" s="92"/>
      <c r="DZ9" s="90"/>
      <c r="EA9" s="90"/>
      <c r="EB9" s="90"/>
      <c r="EC9" s="90"/>
      <c r="ED9" s="90"/>
      <c r="EE9" s="90"/>
      <c r="EF9" s="90"/>
      <c r="EG9" s="90"/>
      <c r="EH9" s="90"/>
      <c r="EI9" s="90"/>
      <c r="EJ9" s="91"/>
      <c r="EK9" s="92"/>
      <c r="EL9" s="90"/>
      <c r="EM9" s="90"/>
      <c r="EN9" s="90"/>
      <c r="EO9" s="90"/>
      <c r="EP9" s="90"/>
      <c r="EQ9" s="90"/>
      <c r="ER9" s="90"/>
      <c r="ES9" s="90"/>
      <c r="ET9" s="90"/>
      <c r="EU9" s="90"/>
      <c r="EV9" s="91"/>
    </row>
    <row r="10" spans="1:152" s="88" customFormat="1" ht="15" customHeight="1" x14ac:dyDescent="0.2">
      <c r="A10" s="171"/>
      <c r="B10" s="121" t="s">
        <v>47</v>
      </c>
      <c r="C10" s="295" t="s">
        <v>336</v>
      </c>
      <c r="D10" s="295"/>
      <c r="E10" s="295"/>
      <c r="F10" s="295"/>
      <c r="G10" s="296"/>
      <c r="H10" s="90" t="s">
        <v>304</v>
      </c>
      <c r="I10" s="92"/>
      <c r="J10" s="90"/>
      <c r="K10" s="90"/>
      <c r="L10" s="90"/>
      <c r="M10" s="90"/>
      <c r="N10" s="90"/>
      <c r="O10" s="90"/>
      <c r="P10" s="90"/>
      <c r="Q10" s="90"/>
      <c r="R10" s="90"/>
      <c r="S10" s="90"/>
      <c r="T10" s="91"/>
      <c r="U10" s="92"/>
      <c r="V10" s="90"/>
      <c r="W10" s="90"/>
      <c r="X10" s="90"/>
      <c r="Y10" s="90"/>
      <c r="Z10" s="90"/>
      <c r="AA10" s="90"/>
      <c r="AB10" s="90"/>
      <c r="AC10" s="90"/>
      <c r="AD10" s="90"/>
      <c r="AE10" s="90"/>
      <c r="AF10" s="91"/>
      <c r="AG10" s="92"/>
      <c r="AH10" s="90"/>
      <c r="AI10" s="90"/>
      <c r="AJ10" s="90"/>
      <c r="AK10" s="90"/>
      <c r="AL10" s="90"/>
      <c r="AM10" s="90"/>
      <c r="AN10" s="90"/>
      <c r="AO10" s="90"/>
      <c r="AP10" s="90"/>
      <c r="AQ10" s="90"/>
      <c r="AR10" s="91"/>
      <c r="AS10" s="92"/>
      <c r="AT10" s="90"/>
      <c r="AU10" s="90"/>
      <c r="AV10" s="90"/>
      <c r="AW10" s="90"/>
      <c r="AX10" s="90"/>
      <c r="AY10" s="90"/>
      <c r="AZ10" s="90"/>
      <c r="BA10" s="90"/>
      <c r="BB10" s="90"/>
      <c r="BC10" s="90"/>
      <c r="BD10" s="91"/>
      <c r="BE10" s="92"/>
      <c r="BF10" s="90"/>
      <c r="BG10" s="90"/>
      <c r="BH10" s="90"/>
      <c r="BI10" s="90"/>
      <c r="BJ10" s="90"/>
      <c r="BK10" s="90"/>
      <c r="BL10" s="90"/>
      <c r="BM10" s="90"/>
      <c r="BN10" s="90"/>
      <c r="BO10" s="90"/>
      <c r="BP10" s="91"/>
      <c r="BQ10" s="92"/>
      <c r="BR10" s="90"/>
      <c r="BS10" s="90"/>
      <c r="BT10" s="90"/>
      <c r="BU10" s="90"/>
      <c r="BV10" s="90"/>
      <c r="BW10" s="90"/>
      <c r="BX10" s="90"/>
      <c r="BY10" s="90"/>
      <c r="BZ10" s="90"/>
      <c r="CA10" s="90"/>
      <c r="CB10" s="91"/>
      <c r="CC10" s="92"/>
      <c r="CD10" s="90"/>
      <c r="CE10" s="90"/>
      <c r="CF10" s="90"/>
      <c r="CG10" s="90"/>
      <c r="CH10" s="90"/>
      <c r="CI10" s="90"/>
      <c r="CJ10" s="90"/>
      <c r="CK10" s="90"/>
      <c r="CL10" s="90"/>
      <c r="CM10" s="90"/>
      <c r="CN10" s="91"/>
      <c r="CO10" s="92"/>
      <c r="CP10" s="90"/>
      <c r="CQ10" s="90"/>
      <c r="CR10" s="90"/>
      <c r="CS10" s="90"/>
      <c r="CT10" s="90"/>
      <c r="CU10" s="90"/>
      <c r="CV10" s="90"/>
      <c r="CW10" s="90"/>
      <c r="CX10" s="90"/>
      <c r="CY10" s="90"/>
      <c r="CZ10" s="91"/>
      <c r="DA10" s="92"/>
      <c r="DB10" s="90"/>
      <c r="DC10" s="90"/>
      <c r="DD10" s="90"/>
      <c r="DE10" s="90"/>
      <c r="DF10" s="90"/>
      <c r="DG10" s="90"/>
      <c r="DH10" s="90"/>
      <c r="DI10" s="90"/>
      <c r="DJ10" s="90"/>
      <c r="DK10" s="90"/>
      <c r="DL10" s="91"/>
      <c r="DM10" s="92"/>
      <c r="DN10" s="90"/>
      <c r="DO10" s="90"/>
      <c r="DP10" s="90"/>
      <c r="DQ10" s="90"/>
      <c r="DR10" s="90"/>
      <c r="DS10" s="90"/>
      <c r="DT10" s="90"/>
      <c r="DU10" s="90"/>
      <c r="DV10" s="90"/>
      <c r="DW10" s="90"/>
      <c r="DX10" s="91"/>
      <c r="DY10" s="92"/>
      <c r="DZ10" s="90"/>
      <c r="EA10" s="90"/>
      <c r="EB10" s="90"/>
      <c r="EC10" s="90"/>
      <c r="ED10" s="90"/>
      <c r="EE10" s="90"/>
      <c r="EF10" s="90"/>
      <c r="EG10" s="90"/>
      <c r="EH10" s="90"/>
      <c r="EI10" s="90"/>
      <c r="EJ10" s="91"/>
      <c r="EK10" s="92"/>
      <c r="EL10" s="90"/>
      <c r="EM10" s="90"/>
      <c r="EN10" s="90"/>
      <c r="EO10" s="90"/>
      <c r="EP10" s="90"/>
      <c r="EQ10" s="90"/>
      <c r="ER10" s="90"/>
      <c r="ES10" s="90"/>
      <c r="ET10" s="90"/>
      <c r="EU10" s="90"/>
      <c r="EV10" s="91"/>
    </row>
    <row r="11" spans="1:152" s="88" customFormat="1" ht="15" customHeight="1" x14ac:dyDescent="0.2">
      <c r="A11" s="171"/>
      <c r="B11" s="121" t="s">
        <v>48</v>
      </c>
      <c r="C11" s="295" t="s">
        <v>337</v>
      </c>
      <c r="D11" s="295"/>
      <c r="E11" s="295"/>
      <c r="F11" s="295"/>
      <c r="G11" s="296"/>
      <c r="H11" s="90" t="s">
        <v>304</v>
      </c>
      <c r="I11" s="92"/>
      <c r="J11" s="90"/>
      <c r="K11" s="90"/>
      <c r="L11" s="90"/>
      <c r="M11" s="90"/>
      <c r="N11" s="90"/>
      <c r="O11" s="90"/>
      <c r="P11" s="90"/>
      <c r="Q11" s="90"/>
      <c r="R11" s="90"/>
      <c r="S11" s="90"/>
      <c r="T11" s="91"/>
      <c r="U11" s="92"/>
      <c r="V11" s="90"/>
      <c r="W11" s="90"/>
      <c r="X11" s="90"/>
      <c r="Y11" s="90"/>
      <c r="Z11" s="90"/>
      <c r="AA11" s="90"/>
      <c r="AB11" s="90"/>
      <c r="AC11" s="90"/>
      <c r="AD11" s="90"/>
      <c r="AE11" s="90"/>
      <c r="AF11" s="91"/>
      <c r="AG11" s="92"/>
      <c r="AH11" s="90"/>
      <c r="AI11" s="90"/>
      <c r="AJ11" s="90"/>
      <c r="AK11" s="90"/>
      <c r="AL11" s="90"/>
      <c r="AM11" s="90"/>
      <c r="AN11" s="90"/>
      <c r="AO11" s="90"/>
      <c r="AP11" s="90"/>
      <c r="AQ11" s="90"/>
      <c r="AR11" s="91"/>
      <c r="AS11" s="92"/>
      <c r="AT11" s="90"/>
      <c r="AU11" s="90"/>
      <c r="AV11" s="90"/>
      <c r="AW11" s="90"/>
      <c r="AX11" s="90"/>
      <c r="AY11" s="90"/>
      <c r="AZ11" s="90"/>
      <c r="BA11" s="90"/>
      <c r="BB11" s="90"/>
      <c r="BC11" s="90"/>
      <c r="BD11" s="91"/>
      <c r="BE11" s="92"/>
      <c r="BF11" s="90"/>
      <c r="BG11" s="90"/>
      <c r="BH11" s="90"/>
      <c r="BI11" s="90"/>
      <c r="BJ11" s="90"/>
      <c r="BK11" s="90"/>
      <c r="BL11" s="90"/>
      <c r="BM11" s="90"/>
      <c r="BN11" s="90"/>
      <c r="BO11" s="90"/>
      <c r="BP11" s="91"/>
      <c r="BQ11" s="92"/>
      <c r="BR11" s="90"/>
      <c r="BS11" s="90"/>
      <c r="BT11" s="90"/>
      <c r="BU11" s="90"/>
      <c r="BV11" s="90"/>
      <c r="BW11" s="90"/>
      <c r="BX11" s="90"/>
      <c r="BY11" s="90"/>
      <c r="BZ11" s="90"/>
      <c r="CA11" s="90"/>
      <c r="CB11" s="91"/>
      <c r="CC11" s="92"/>
      <c r="CD11" s="90"/>
      <c r="CE11" s="90"/>
      <c r="CF11" s="90"/>
      <c r="CG11" s="90"/>
      <c r="CH11" s="90"/>
      <c r="CI11" s="90"/>
      <c r="CJ11" s="90"/>
      <c r="CK11" s="90"/>
      <c r="CL11" s="90"/>
      <c r="CM11" s="90"/>
      <c r="CN11" s="91"/>
      <c r="CO11" s="92"/>
      <c r="CP11" s="90"/>
      <c r="CQ11" s="90"/>
      <c r="CR11" s="90"/>
      <c r="CS11" s="90"/>
      <c r="CT11" s="90"/>
      <c r="CU11" s="90"/>
      <c r="CV11" s="90"/>
      <c r="CW11" s="90"/>
      <c r="CX11" s="90"/>
      <c r="CY11" s="90"/>
      <c r="CZ11" s="91"/>
      <c r="DA11" s="92"/>
      <c r="DB11" s="90"/>
      <c r="DC11" s="90"/>
      <c r="DD11" s="90"/>
      <c r="DE11" s="90"/>
      <c r="DF11" s="90"/>
      <c r="DG11" s="90"/>
      <c r="DH11" s="90"/>
      <c r="DI11" s="90"/>
      <c r="DJ11" s="90"/>
      <c r="DK11" s="90"/>
      <c r="DL11" s="91"/>
      <c r="DM11" s="92"/>
      <c r="DN11" s="90"/>
      <c r="DO11" s="90"/>
      <c r="DP11" s="90"/>
      <c r="DQ11" s="90"/>
      <c r="DR11" s="90"/>
      <c r="DS11" s="90"/>
      <c r="DT11" s="90"/>
      <c r="DU11" s="90"/>
      <c r="DV11" s="90"/>
      <c r="DW11" s="90"/>
      <c r="DX11" s="91"/>
      <c r="DY11" s="92"/>
      <c r="DZ11" s="90"/>
      <c r="EA11" s="90"/>
      <c r="EB11" s="90"/>
      <c r="EC11" s="90"/>
      <c r="ED11" s="90"/>
      <c r="EE11" s="90"/>
      <c r="EF11" s="90"/>
      <c r="EG11" s="90"/>
      <c r="EH11" s="90"/>
      <c r="EI11" s="90"/>
      <c r="EJ11" s="91"/>
      <c r="EK11" s="92"/>
      <c r="EL11" s="90"/>
      <c r="EM11" s="90"/>
      <c r="EN11" s="90"/>
      <c r="EO11" s="90"/>
      <c r="EP11" s="90"/>
      <c r="EQ11" s="90"/>
      <c r="ER11" s="90"/>
      <c r="ES11" s="90"/>
      <c r="ET11" s="90"/>
      <c r="EU11" s="90"/>
      <c r="EV11" s="91"/>
    </row>
    <row r="12" spans="1:152" ht="15" customHeight="1" x14ac:dyDescent="0.2">
      <c r="A12" s="190"/>
      <c r="B12" s="121" t="s">
        <v>49</v>
      </c>
      <c r="C12" s="295" t="s">
        <v>338</v>
      </c>
      <c r="D12" s="295"/>
      <c r="E12" s="295"/>
      <c r="F12" s="295"/>
      <c r="G12" s="296"/>
      <c r="H12" s="90" t="s">
        <v>304</v>
      </c>
      <c r="I12" s="89"/>
      <c r="J12" s="93"/>
      <c r="K12" s="93"/>
      <c r="L12" s="93"/>
      <c r="M12" s="94"/>
      <c r="N12" s="93"/>
      <c r="O12" s="93"/>
      <c r="P12" s="93"/>
      <c r="Q12" s="93"/>
      <c r="R12" s="93"/>
      <c r="S12" s="93"/>
      <c r="T12" s="95"/>
      <c r="U12" s="89"/>
      <c r="V12" s="93"/>
      <c r="W12" s="93"/>
      <c r="X12" s="93"/>
      <c r="Y12" s="94"/>
      <c r="Z12" s="93"/>
      <c r="AA12" s="93"/>
      <c r="AB12" s="93"/>
      <c r="AC12" s="93"/>
      <c r="AD12" s="93"/>
      <c r="AE12" s="93"/>
      <c r="AF12" s="95"/>
      <c r="AG12" s="89"/>
      <c r="AH12" s="93"/>
      <c r="AI12" s="93"/>
      <c r="AJ12" s="93"/>
      <c r="AK12" s="94"/>
      <c r="AL12" s="93"/>
      <c r="AM12" s="93"/>
      <c r="AN12" s="93"/>
      <c r="AO12" s="93"/>
      <c r="AP12" s="93"/>
      <c r="AQ12" s="93"/>
      <c r="AR12" s="95"/>
      <c r="AS12" s="89"/>
      <c r="AT12" s="93"/>
      <c r="AU12" s="93"/>
      <c r="AV12" s="93"/>
      <c r="AW12" s="94"/>
      <c r="AX12" s="93"/>
      <c r="AY12" s="93"/>
      <c r="AZ12" s="93"/>
      <c r="BA12" s="93"/>
      <c r="BB12" s="93"/>
      <c r="BC12" s="93"/>
      <c r="BD12" s="95"/>
      <c r="BE12" s="89"/>
      <c r="BF12" s="93"/>
      <c r="BG12" s="93"/>
      <c r="BH12" s="93"/>
      <c r="BI12" s="94"/>
      <c r="BJ12" s="93"/>
      <c r="BK12" s="93"/>
      <c r="BL12" s="93"/>
      <c r="BM12" s="93"/>
      <c r="BN12" s="93"/>
      <c r="BO12" s="93"/>
      <c r="BP12" s="95"/>
      <c r="BQ12" s="89"/>
      <c r="BR12" s="93"/>
      <c r="BS12" s="93"/>
      <c r="BT12" s="93"/>
      <c r="BU12" s="94"/>
      <c r="BV12" s="93"/>
      <c r="BW12" s="93"/>
      <c r="BX12" s="93"/>
      <c r="BY12" s="93"/>
      <c r="BZ12" s="93"/>
      <c r="CA12" s="93"/>
      <c r="CB12" s="95"/>
      <c r="CC12" s="89"/>
      <c r="CD12" s="93"/>
      <c r="CE12" s="93"/>
      <c r="CF12" s="93"/>
      <c r="CG12" s="94"/>
      <c r="CH12" s="93"/>
      <c r="CI12" s="93"/>
      <c r="CJ12" s="93"/>
      <c r="CK12" s="93"/>
      <c r="CL12" s="93"/>
      <c r="CM12" s="93"/>
      <c r="CN12" s="95"/>
      <c r="CO12" s="89"/>
      <c r="CP12" s="93"/>
      <c r="CQ12" s="93"/>
      <c r="CR12" s="93"/>
      <c r="CS12" s="94"/>
      <c r="CT12" s="93"/>
      <c r="CU12" s="93"/>
      <c r="CV12" s="93"/>
      <c r="CW12" s="93"/>
      <c r="CX12" s="93"/>
      <c r="CY12" s="93"/>
      <c r="CZ12" s="95"/>
      <c r="DA12" s="89"/>
      <c r="DB12" s="93"/>
      <c r="DC12" s="93"/>
      <c r="DD12" s="93"/>
      <c r="DE12" s="94"/>
      <c r="DF12" s="93"/>
      <c r="DG12" s="93"/>
      <c r="DH12" s="93"/>
      <c r="DI12" s="93"/>
      <c r="DJ12" s="93"/>
      <c r="DK12" s="93"/>
      <c r="DL12" s="95"/>
      <c r="DM12" s="89"/>
      <c r="DN12" s="93"/>
      <c r="DO12" s="93"/>
      <c r="DP12" s="93"/>
      <c r="DQ12" s="94"/>
      <c r="DR12" s="93"/>
      <c r="DS12" s="93"/>
      <c r="DT12" s="93"/>
      <c r="DU12" s="93"/>
      <c r="DV12" s="93"/>
      <c r="DW12" s="93"/>
      <c r="DX12" s="95"/>
      <c r="DY12" s="89"/>
      <c r="DZ12" s="93"/>
      <c r="EA12" s="93"/>
      <c r="EB12" s="93"/>
      <c r="EC12" s="94"/>
      <c r="ED12" s="93"/>
      <c r="EE12" s="93"/>
      <c r="EF12" s="93"/>
      <c r="EG12" s="93"/>
      <c r="EH12" s="93"/>
      <c r="EI12" s="93"/>
      <c r="EJ12" s="95"/>
      <c r="EK12" s="89"/>
      <c r="EL12" s="93"/>
      <c r="EM12" s="93"/>
      <c r="EN12" s="93"/>
      <c r="EO12" s="94"/>
      <c r="EP12" s="93"/>
      <c r="EQ12" s="93"/>
      <c r="ER12" s="93"/>
      <c r="ES12" s="93"/>
      <c r="ET12" s="93"/>
      <c r="EU12" s="93"/>
      <c r="EV12" s="95"/>
    </row>
    <row r="13" spans="1:152" ht="15" customHeight="1" x14ac:dyDescent="0.2">
      <c r="A13" s="190"/>
      <c r="B13" s="121" t="s">
        <v>50</v>
      </c>
      <c r="C13" s="295" t="s">
        <v>339</v>
      </c>
      <c r="D13" s="295"/>
      <c r="E13" s="295"/>
      <c r="F13" s="295"/>
      <c r="G13" s="296"/>
      <c r="H13" s="90" t="s">
        <v>304</v>
      </c>
      <c r="I13" s="89"/>
      <c r="J13" s="93"/>
      <c r="K13" s="93"/>
      <c r="L13" s="93"/>
      <c r="M13" s="93"/>
      <c r="N13" s="93"/>
      <c r="O13" s="93"/>
      <c r="P13" s="93"/>
      <c r="Q13" s="93"/>
      <c r="R13" s="93"/>
      <c r="S13" s="93"/>
      <c r="T13" s="95"/>
      <c r="U13" s="89"/>
      <c r="V13" s="93"/>
      <c r="W13" s="93"/>
      <c r="X13" s="93"/>
      <c r="Y13" s="93"/>
      <c r="Z13" s="93"/>
      <c r="AA13" s="93"/>
      <c r="AB13" s="93"/>
      <c r="AC13" s="93"/>
      <c r="AD13" s="93"/>
      <c r="AE13" s="93"/>
      <c r="AF13" s="95"/>
      <c r="AG13" s="89"/>
      <c r="AH13" s="93"/>
      <c r="AI13" s="93"/>
      <c r="AJ13" s="93"/>
      <c r="AK13" s="93"/>
      <c r="AL13" s="93"/>
      <c r="AM13" s="93"/>
      <c r="AN13" s="93"/>
      <c r="AO13" s="93"/>
      <c r="AP13" s="93"/>
      <c r="AQ13" s="93"/>
      <c r="AR13" s="95"/>
      <c r="AS13" s="89"/>
      <c r="AT13" s="93"/>
      <c r="AU13" s="93"/>
      <c r="AV13" s="93"/>
      <c r="AW13" s="93"/>
      <c r="AX13" s="93"/>
      <c r="AY13" s="93"/>
      <c r="AZ13" s="93"/>
      <c r="BA13" s="93"/>
      <c r="BB13" s="93"/>
      <c r="BC13" s="93"/>
      <c r="BD13" s="95"/>
      <c r="BE13" s="89"/>
      <c r="BF13" s="93"/>
      <c r="BG13" s="93"/>
      <c r="BH13" s="93"/>
      <c r="BI13" s="93"/>
      <c r="BJ13" s="93"/>
      <c r="BK13" s="93"/>
      <c r="BL13" s="93"/>
      <c r="BM13" s="93"/>
      <c r="BN13" s="93"/>
      <c r="BO13" s="93"/>
      <c r="BP13" s="95"/>
      <c r="BQ13" s="89"/>
      <c r="BR13" s="93"/>
      <c r="BS13" s="93"/>
      <c r="BT13" s="93"/>
      <c r="BU13" s="93"/>
      <c r="BV13" s="93"/>
      <c r="BW13" s="93"/>
      <c r="BX13" s="93"/>
      <c r="BY13" s="93"/>
      <c r="BZ13" s="93"/>
      <c r="CA13" s="93"/>
      <c r="CB13" s="95"/>
      <c r="CC13" s="89"/>
      <c r="CD13" s="93"/>
      <c r="CE13" s="93"/>
      <c r="CF13" s="93"/>
      <c r="CG13" s="93"/>
      <c r="CH13" s="93"/>
      <c r="CI13" s="93"/>
      <c r="CJ13" s="93"/>
      <c r="CK13" s="93"/>
      <c r="CL13" s="93"/>
      <c r="CM13" s="93"/>
      <c r="CN13" s="95"/>
      <c r="CO13" s="89"/>
      <c r="CP13" s="93"/>
      <c r="CQ13" s="93"/>
      <c r="CR13" s="93"/>
      <c r="CS13" s="93"/>
      <c r="CT13" s="93"/>
      <c r="CU13" s="93"/>
      <c r="CV13" s="93"/>
      <c r="CW13" s="93"/>
      <c r="CX13" s="93"/>
      <c r="CY13" s="93"/>
      <c r="CZ13" s="95"/>
      <c r="DA13" s="89"/>
      <c r="DB13" s="93"/>
      <c r="DC13" s="93"/>
      <c r="DD13" s="93"/>
      <c r="DE13" s="93"/>
      <c r="DF13" s="93"/>
      <c r="DG13" s="93"/>
      <c r="DH13" s="93"/>
      <c r="DI13" s="93"/>
      <c r="DJ13" s="93"/>
      <c r="DK13" s="93"/>
      <c r="DL13" s="95"/>
      <c r="DM13" s="89"/>
      <c r="DN13" s="93"/>
      <c r="DO13" s="93"/>
      <c r="DP13" s="93"/>
      <c r="DQ13" s="93"/>
      <c r="DR13" s="93"/>
      <c r="DS13" s="93"/>
      <c r="DT13" s="93"/>
      <c r="DU13" s="93"/>
      <c r="DV13" s="93"/>
      <c r="DW13" s="93"/>
      <c r="DX13" s="95"/>
      <c r="DY13" s="89"/>
      <c r="DZ13" s="93"/>
      <c r="EA13" s="93"/>
      <c r="EB13" s="93"/>
      <c r="EC13" s="93"/>
      <c r="ED13" s="93"/>
      <c r="EE13" s="93"/>
      <c r="EF13" s="93"/>
      <c r="EG13" s="93"/>
      <c r="EH13" s="93"/>
      <c r="EI13" s="93"/>
      <c r="EJ13" s="95"/>
      <c r="EK13" s="89"/>
      <c r="EL13" s="93"/>
      <c r="EM13" s="93"/>
      <c r="EN13" s="93"/>
      <c r="EO13" s="93"/>
      <c r="EP13" s="93"/>
      <c r="EQ13" s="93"/>
      <c r="ER13" s="93"/>
      <c r="ES13" s="93"/>
      <c r="ET13" s="93"/>
      <c r="EU13" s="93"/>
      <c r="EV13" s="95"/>
    </row>
    <row r="14" spans="1:152" ht="15" customHeight="1" x14ac:dyDescent="0.2">
      <c r="A14" s="190"/>
      <c r="B14" s="121" t="s">
        <v>51</v>
      </c>
      <c r="C14" s="295" t="s">
        <v>340</v>
      </c>
      <c r="D14" s="295"/>
      <c r="E14" s="295"/>
      <c r="F14" s="295"/>
      <c r="G14" s="296"/>
      <c r="H14" s="90" t="s">
        <v>304</v>
      </c>
      <c r="I14" s="89"/>
      <c r="J14" s="93"/>
      <c r="K14" s="96"/>
      <c r="L14" s="96"/>
      <c r="M14" s="96"/>
      <c r="N14" s="96"/>
      <c r="O14" s="96"/>
      <c r="P14" s="96"/>
      <c r="Q14" s="96"/>
      <c r="R14" s="96"/>
      <c r="S14" s="96"/>
      <c r="T14" s="95"/>
      <c r="U14" s="89"/>
      <c r="V14" s="93"/>
      <c r="W14" s="96"/>
      <c r="X14" s="96"/>
      <c r="Y14" s="96"/>
      <c r="Z14" s="96"/>
      <c r="AA14" s="96"/>
      <c r="AB14" s="96"/>
      <c r="AC14" s="96"/>
      <c r="AD14" s="96"/>
      <c r="AE14" s="96"/>
      <c r="AF14" s="95"/>
      <c r="AG14" s="89"/>
      <c r="AH14" s="93"/>
      <c r="AI14" s="96"/>
      <c r="AJ14" s="96"/>
      <c r="AK14" s="96"/>
      <c r="AL14" s="96"/>
      <c r="AM14" s="96"/>
      <c r="AN14" s="96"/>
      <c r="AO14" s="96"/>
      <c r="AP14" s="96"/>
      <c r="AQ14" s="96"/>
      <c r="AR14" s="95"/>
      <c r="AS14" s="89"/>
      <c r="AT14" s="93"/>
      <c r="AU14" s="96"/>
      <c r="AV14" s="96"/>
      <c r="AW14" s="96"/>
      <c r="AX14" s="96"/>
      <c r="AY14" s="96"/>
      <c r="AZ14" s="96"/>
      <c r="BA14" s="96"/>
      <c r="BB14" s="96"/>
      <c r="BC14" s="96"/>
      <c r="BD14" s="95"/>
      <c r="BE14" s="89"/>
      <c r="BF14" s="93"/>
      <c r="BG14" s="96"/>
      <c r="BH14" s="96"/>
      <c r="BI14" s="96"/>
      <c r="BJ14" s="96"/>
      <c r="BK14" s="96"/>
      <c r="BL14" s="96"/>
      <c r="BM14" s="96"/>
      <c r="BN14" s="96"/>
      <c r="BO14" s="96"/>
      <c r="BP14" s="95"/>
      <c r="BQ14" s="89"/>
      <c r="BR14" s="93"/>
      <c r="BS14" s="96"/>
      <c r="BT14" s="96"/>
      <c r="BU14" s="96"/>
      <c r="BV14" s="96"/>
      <c r="BW14" s="96"/>
      <c r="BX14" s="96"/>
      <c r="BY14" s="96"/>
      <c r="BZ14" s="96"/>
      <c r="CA14" s="96"/>
      <c r="CB14" s="95"/>
      <c r="CC14" s="89"/>
      <c r="CD14" s="93"/>
      <c r="CE14" s="96"/>
      <c r="CF14" s="96"/>
      <c r="CG14" s="96"/>
      <c r="CH14" s="96"/>
      <c r="CI14" s="96"/>
      <c r="CJ14" s="96"/>
      <c r="CK14" s="96"/>
      <c r="CL14" s="96"/>
      <c r="CM14" s="96"/>
      <c r="CN14" s="95"/>
      <c r="CO14" s="89"/>
      <c r="CP14" s="93"/>
      <c r="CQ14" s="96"/>
      <c r="CR14" s="96"/>
      <c r="CS14" s="96"/>
      <c r="CT14" s="96"/>
      <c r="CU14" s="96"/>
      <c r="CV14" s="96"/>
      <c r="CW14" s="96"/>
      <c r="CX14" s="96"/>
      <c r="CY14" s="96"/>
      <c r="CZ14" s="95"/>
      <c r="DA14" s="89"/>
      <c r="DB14" s="93"/>
      <c r="DC14" s="96"/>
      <c r="DD14" s="96"/>
      <c r="DE14" s="96"/>
      <c r="DF14" s="96"/>
      <c r="DG14" s="96"/>
      <c r="DH14" s="96"/>
      <c r="DI14" s="96"/>
      <c r="DJ14" s="96"/>
      <c r="DK14" s="96"/>
      <c r="DL14" s="95"/>
      <c r="DM14" s="89"/>
      <c r="DN14" s="93"/>
      <c r="DO14" s="96"/>
      <c r="DP14" s="96"/>
      <c r="DQ14" s="96"/>
      <c r="DR14" s="96"/>
      <c r="DS14" s="96"/>
      <c r="DT14" s="96"/>
      <c r="DU14" s="96"/>
      <c r="DV14" s="96"/>
      <c r="DW14" s="96"/>
      <c r="DX14" s="95"/>
      <c r="DY14" s="89"/>
      <c r="DZ14" s="93"/>
      <c r="EA14" s="96"/>
      <c r="EB14" s="96"/>
      <c r="EC14" s="96"/>
      <c r="ED14" s="96"/>
      <c r="EE14" s="96"/>
      <c r="EF14" s="96"/>
      <c r="EG14" s="96"/>
      <c r="EH14" s="96"/>
      <c r="EI14" s="96"/>
      <c r="EJ14" s="95"/>
      <c r="EK14" s="89"/>
      <c r="EL14" s="93"/>
      <c r="EM14" s="96"/>
      <c r="EN14" s="96"/>
      <c r="EO14" s="96"/>
      <c r="EP14" s="96"/>
      <c r="EQ14" s="96"/>
      <c r="ER14" s="96"/>
      <c r="ES14" s="96"/>
      <c r="ET14" s="96"/>
      <c r="EU14" s="96"/>
      <c r="EV14" s="95"/>
    </row>
    <row r="15" spans="1:152" ht="15" customHeight="1" x14ac:dyDescent="0.2">
      <c r="A15" s="190"/>
      <c r="B15" s="121">
        <v>10</v>
      </c>
      <c r="C15" s="295" t="s">
        <v>341</v>
      </c>
      <c r="D15" s="295"/>
      <c r="E15" s="295"/>
      <c r="F15" s="295"/>
      <c r="G15" s="296"/>
      <c r="H15" s="90" t="s">
        <v>304</v>
      </c>
      <c r="I15" s="89"/>
      <c r="J15" s="93"/>
      <c r="K15" s="93"/>
      <c r="L15" s="93"/>
      <c r="M15" s="94"/>
      <c r="N15" s="93"/>
      <c r="O15" s="93"/>
      <c r="P15" s="93"/>
      <c r="Q15" s="93"/>
      <c r="R15" s="93"/>
      <c r="S15" s="93"/>
      <c r="T15" s="95"/>
      <c r="U15" s="89"/>
      <c r="V15" s="93"/>
      <c r="W15" s="93"/>
      <c r="X15" s="93"/>
      <c r="Y15" s="94"/>
      <c r="Z15" s="93"/>
      <c r="AA15" s="93"/>
      <c r="AB15" s="93"/>
      <c r="AC15" s="93"/>
      <c r="AD15" s="93"/>
      <c r="AE15" s="93"/>
      <c r="AF15" s="95"/>
      <c r="AG15" s="89"/>
      <c r="AH15" s="93"/>
      <c r="AI15" s="93"/>
      <c r="AJ15" s="93"/>
      <c r="AK15" s="94"/>
      <c r="AL15" s="93"/>
      <c r="AM15" s="93"/>
      <c r="AN15" s="93"/>
      <c r="AO15" s="93"/>
      <c r="AP15" s="93"/>
      <c r="AQ15" s="93"/>
      <c r="AR15" s="95"/>
      <c r="AS15" s="89"/>
      <c r="AT15" s="93"/>
      <c r="AU15" s="93"/>
      <c r="AV15" s="93"/>
      <c r="AW15" s="94"/>
      <c r="AX15" s="93"/>
      <c r="AY15" s="93"/>
      <c r="AZ15" s="93"/>
      <c r="BA15" s="93"/>
      <c r="BB15" s="93"/>
      <c r="BC15" s="93"/>
      <c r="BD15" s="95"/>
      <c r="BE15" s="89"/>
      <c r="BF15" s="93"/>
      <c r="BG15" s="93"/>
      <c r="BH15" s="93"/>
      <c r="BI15" s="94"/>
      <c r="BJ15" s="93"/>
      <c r="BK15" s="93"/>
      <c r="BL15" s="93"/>
      <c r="BM15" s="93"/>
      <c r="BN15" s="93"/>
      <c r="BO15" s="93"/>
      <c r="BP15" s="95"/>
      <c r="BQ15" s="89"/>
      <c r="BR15" s="93"/>
      <c r="BS15" s="93"/>
      <c r="BT15" s="93"/>
      <c r="BU15" s="94"/>
      <c r="BV15" s="93"/>
      <c r="BW15" s="93"/>
      <c r="BX15" s="93"/>
      <c r="BY15" s="93"/>
      <c r="BZ15" s="93"/>
      <c r="CA15" s="93"/>
      <c r="CB15" s="95"/>
      <c r="CC15" s="89"/>
      <c r="CD15" s="93"/>
      <c r="CE15" s="93"/>
      <c r="CF15" s="93"/>
      <c r="CG15" s="94"/>
      <c r="CH15" s="93"/>
      <c r="CI15" s="93"/>
      <c r="CJ15" s="93"/>
      <c r="CK15" s="93"/>
      <c r="CL15" s="93"/>
      <c r="CM15" s="93"/>
      <c r="CN15" s="95"/>
      <c r="CO15" s="89"/>
      <c r="CP15" s="93"/>
      <c r="CQ15" s="93"/>
      <c r="CR15" s="93"/>
      <c r="CS15" s="94"/>
      <c r="CT15" s="93"/>
      <c r="CU15" s="93"/>
      <c r="CV15" s="93"/>
      <c r="CW15" s="93"/>
      <c r="CX15" s="93"/>
      <c r="CY15" s="93"/>
      <c r="CZ15" s="95"/>
      <c r="DA15" s="89"/>
      <c r="DB15" s="93"/>
      <c r="DC15" s="93"/>
      <c r="DD15" s="93"/>
      <c r="DE15" s="94"/>
      <c r="DF15" s="93"/>
      <c r="DG15" s="93"/>
      <c r="DH15" s="93"/>
      <c r="DI15" s="93"/>
      <c r="DJ15" s="93"/>
      <c r="DK15" s="93"/>
      <c r="DL15" s="95"/>
      <c r="DM15" s="89"/>
      <c r="DN15" s="93"/>
      <c r="DO15" s="93"/>
      <c r="DP15" s="93"/>
      <c r="DQ15" s="94"/>
      <c r="DR15" s="93"/>
      <c r="DS15" s="93"/>
      <c r="DT15" s="93"/>
      <c r="DU15" s="93"/>
      <c r="DV15" s="93"/>
      <c r="DW15" s="93"/>
      <c r="DX15" s="95"/>
      <c r="DY15" s="89"/>
      <c r="DZ15" s="93"/>
      <c r="EA15" s="93"/>
      <c r="EB15" s="93"/>
      <c r="EC15" s="94"/>
      <c r="ED15" s="93"/>
      <c r="EE15" s="93"/>
      <c r="EF15" s="93"/>
      <c r="EG15" s="93"/>
      <c r="EH15" s="93"/>
      <c r="EI15" s="93"/>
      <c r="EJ15" s="95"/>
      <c r="EK15" s="89"/>
      <c r="EL15" s="93"/>
      <c r="EM15" s="93"/>
      <c r="EN15" s="93"/>
      <c r="EO15" s="94"/>
      <c r="EP15" s="93"/>
      <c r="EQ15" s="93"/>
      <c r="ER15" s="93"/>
      <c r="ES15" s="93"/>
      <c r="ET15" s="93"/>
      <c r="EU15" s="93"/>
      <c r="EV15" s="95"/>
    </row>
    <row r="16" spans="1:152" ht="15" customHeight="1" x14ac:dyDescent="0.2">
      <c r="A16" s="190"/>
      <c r="B16" s="121">
        <v>11</v>
      </c>
      <c r="C16" s="295" t="s">
        <v>342</v>
      </c>
      <c r="D16" s="295"/>
      <c r="E16" s="295"/>
      <c r="F16" s="295"/>
      <c r="G16" s="296"/>
      <c r="H16" s="90" t="s">
        <v>304</v>
      </c>
      <c r="I16" s="89"/>
      <c r="J16" s="93"/>
      <c r="K16" s="93"/>
      <c r="L16" s="93"/>
      <c r="M16" s="93"/>
      <c r="N16" s="93"/>
      <c r="O16" s="93"/>
      <c r="P16" s="93"/>
      <c r="Q16" s="93"/>
      <c r="R16" s="93"/>
      <c r="S16" s="93"/>
      <c r="T16" s="95"/>
      <c r="U16" s="89"/>
      <c r="V16" s="93"/>
      <c r="W16" s="93"/>
      <c r="X16" s="93"/>
      <c r="Y16" s="93"/>
      <c r="Z16" s="93"/>
      <c r="AA16" s="93"/>
      <c r="AB16" s="93"/>
      <c r="AC16" s="93"/>
      <c r="AD16" s="93"/>
      <c r="AE16" s="93"/>
      <c r="AF16" s="95"/>
      <c r="AG16" s="89"/>
      <c r="AH16" s="93"/>
      <c r="AI16" s="93"/>
      <c r="AJ16" s="93"/>
      <c r="AK16" s="93"/>
      <c r="AL16" s="93"/>
      <c r="AM16" s="93"/>
      <c r="AN16" s="93"/>
      <c r="AO16" s="93"/>
      <c r="AP16" s="93"/>
      <c r="AQ16" s="93"/>
      <c r="AR16" s="95"/>
      <c r="AS16" s="89"/>
      <c r="AT16" s="93"/>
      <c r="AU16" s="93"/>
      <c r="AV16" s="93"/>
      <c r="AW16" s="93"/>
      <c r="AX16" s="93"/>
      <c r="AY16" s="93"/>
      <c r="AZ16" s="93"/>
      <c r="BA16" s="93"/>
      <c r="BB16" s="93"/>
      <c r="BC16" s="93"/>
      <c r="BD16" s="95"/>
      <c r="BE16" s="89"/>
      <c r="BF16" s="93"/>
      <c r="BG16" s="93"/>
      <c r="BH16" s="93"/>
      <c r="BI16" s="93"/>
      <c r="BJ16" s="93"/>
      <c r="BK16" s="93"/>
      <c r="BL16" s="93"/>
      <c r="BM16" s="93"/>
      <c r="BN16" s="93"/>
      <c r="BO16" s="93"/>
      <c r="BP16" s="95"/>
      <c r="BQ16" s="89"/>
      <c r="BR16" s="93"/>
      <c r="BS16" s="93"/>
      <c r="BT16" s="93"/>
      <c r="BU16" s="93"/>
      <c r="BV16" s="93"/>
      <c r="BW16" s="93"/>
      <c r="BX16" s="93"/>
      <c r="BY16" s="93"/>
      <c r="BZ16" s="93"/>
      <c r="CA16" s="93"/>
      <c r="CB16" s="95"/>
      <c r="CC16" s="89"/>
      <c r="CD16" s="93"/>
      <c r="CE16" s="93"/>
      <c r="CF16" s="93"/>
      <c r="CG16" s="93"/>
      <c r="CH16" s="93"/>
      <c r="CI16" s="93"/>
      <c r="CJ16" s="93"/>
      <c r="CK16" s="93"/>
      <c r="CL16" s="93"/>
      <c r="CM16" s="93"/>
      <c r="CN16" s="95"/>
      <c r="CO16" s="89"/>
      <c r="CP16" s="93"/>
      <c r="CQ16" s="93"/>
      <c r="CR16" s="93"/>
      <c r="CS16" s="93"/>
      <c r="CT16" s="93"/>
      <c r="CU16" s="93"/>
      <c r="CV16" s="93"/>
      <c r="CW16" s="93"/>
      <c r="CX16" s="93"/>
      <c r="CY16" s="93"/>
      <c r="CZ16" s="95"/>
      <c r="DA16" s="89"/>
      <c r="DB16" s="93"/>
      <c r="DC16" s="93"/>
      <c r="DD16" s="93" t="s">
        <v>266</v>
      </c>
      <c r="DE16" s="93" t="s">
        <v>266</v>
      </c>
      <c r="DF16" s="93" t="s">
        <v>266</v>
      </c>
      <c r="DG16" s="93" t="s">
        <v>266</v>
      </c>
      <c r="DH16" s="93" t="s">
        <v>266</v>
      </c>
      <c r="DI16" s="93"/>
      <c r="DJ16" s="93"/>
      <c r="DK16" s="93"/>
      <c r="DL16" s="95"/>
      <c r="DM16" s="89"/>
      <c r="DN16" s="93"/>
      <c r="DO16" s="93"/>
      <c r="DP16" s="93"/>
      <c r="DQ16" s="93"/>
      <c r="DR16" s="93"/>
      <c r="DS16" s="93"/>
      <c r="DT16" s="93"/>
      <c r="DU16" s="93"/>
      <c r="DV16" s="93"/>
      <c r="DW16" s="93"/>
      <c r="DX16" s="95"/>
      <c r="DY16" s="89"/>
      <c r="DZ16" s="93"/>
      <c r="EA16" s="93"/>
      <c r="EB16" s="93"/>
      <c r="EC16" s="93"/>
      <c r="ED16" s="93"/>
      <c r="EE16" s="93"/>
      <c r="EF16" s="93"/>
      <c r="EG16" s="93"/>
      <c r="EH16" s="93"/>
      <c r="EI16" s="93"/>
      <c r="EJ16" s="95"/>
      <c r="EK16" s="89"/>
      <c r="EL16" s="93"/>
      <c r="EM16" s="93"/>
      <c r="EN16" s="93"/>
      <c r="EO16" s="93"/>
      <c r="EP16" s="93"/>
      <c r="EQ16" s="93"/>
      <c r="ER16" s="93"/>
      <c r="ES16" s="93"/>
      <c r="ET16" s="93"/>
      <c r="EU16" s="93"/>
      <c r="EV16" s="95"/>
    </row>
    <row r="17" spans="1:153" ht="15" customHeight="1" x14ac:dyDescent="0.2">
      <c r="A17" s="190"/>
      <c r="B17" s="121">
        <v>12</v>
      </c>
      <c r="C17" s="295"/>
      <c r="D17" s="295"/>
      <c r="E17" s="295"/>
      <c r="F17" s="295"/>
      <c r="G17" s="296"/>
      <c r="H17" s="90"/>
      <c r="I17" s="187"/>
      <c r="J17" s="188"/>
      <c r="K17" s="188"/>
      <c r="L17" s="188"/>
      <c r="M17" s="188"/>
      <c r="N17" s="188"/>
      <c r="O17" s="188"/>
      <c r="P17" s="188"/>
      <c r="Q17" s="188"/>
      <c r="R17" s="188"/>
      <c r="S17" s="188"/>
      <c r="T17" s="189"/>
      <c r="U17" s="187"/>
      <c r="V17" s="188"/>
      <c r="W17" s="188"/>
      <c r="X17" s="188"/>
      <c r="Y17" s="188"/>
      <c r="Z17" s="188"/>
      <c r="AA17" s="188"/>
      <c r="AB17" s="188"/>
      <c r="AC17" s="188"/>
      <c r="AD17" s="188"/>
      <c r="AE17" s="188"/>
      <c r="AF17" s="189"/>
      <c r="AG17" s="187"/>
      <c r="AH17" s="188"/>
      <c r="AI17" s="188"/>
      <c r="AJ17" s="188"/>
      <c r="AK17" s="188"/>
      <c r="AL17" s="188"/>
      <c r="AM17" s="188"/>
      <c r="AN17" s="188"/>
      <c r="AO17" s="188"/>
      <c r="AP17" s="188"/>
      <c r="AQ17" s="188"/>
      <c r="AR17" s="189"/>
      <c r="AS17" s="187"/>
      <c r="AT17" s="188"/>
      <c r="AU17" s="188"/>
      <c r="AV17" s="188"/>
      <c r="AW17" s="188"/>
      <c r="AX17" s="188"/>
      <c r="AY17" s="188"/>
      <c r="AZ17" s="188"/>
      <c r="BA17" s="188"/>
      <c r="BB17" s="188"/>
      <c r="BC17" s="188"/>
      <c r="BD17" s="189"/>
      <c r="BE17" s="187"/>
      <c r="BF17" s="188"/>
      <c r="BG17" s="188"/>
      <c r="BH17" s="188"/>
      <c r="BI17" s="188"/>
      <c r="BJ17" s="188"/>
      <c r="BK17" s="188"/>
      <c r="BL17" s="188"/>
      <c r="BM17" s="188"/>
      <c r="BN17" s="188"/>
      <c r="BO17" s="188"/>
      <c r="BP17" s="189"/>
      <c r="BQ17" s="187"/>
      <c r="BR17" s="188"/>
      <c r="BS17" s="188"/>
      <c r="BT17" s="188"/>
      <c r="BU17" s="188"/>
      <c r="BV17" s="188"/>
      <c r="BW17" s="188"/>
      <c r="BX17" s="188"/>
      <c r="BY17" s="188"/>
      <c r="BZ17" s="188"/>
      <c r="CA17" s="188"/>
      <c r="CB17" s="189"/>
      <c r="CC17" s="187"/>
      <c r="CD17" s="188"/>
      <c r="CE17" s="188"/>
      <c r="CF17" s="188"/>
      <c r="CG17" s="188"/>
      <c r="CH17" s="188"/>
      <c r="CI17" s="188"/>
      <c r="CJ17" s="188"/>
      <c r="CK17" s="188"/>
      <c r="CL17" s="188"/>
      <c r="CM17" s="188"/>
      <c r="CN17" s="189"/>
      <c r="CO17" s="187"/>
      <c r="CP17" s="188"/>
      <c r="CQ17" s="188"/>
      <c r="CR17" s="188"/>
      <c r="CS17" s="188"/>
      <c r="CT17" s="188"/>
      <c r="CU17" s="188"/>
      <c r="CV17" s="188"/>
      <c r="CW17" s="188"/>
      <c r="CX17" s="188"/>
      <c r="CY17" s="188"/>
      <c r="CZ17" s="189"/>
      <c r="DA17" s="187"/>
      <c r="DB17" s="188"/>
      <c r="DC17" s="188"/>
      <c r="DD17" s="188"/>
      <c r="DE17" s="188"/>
      <c r="DF17" s="188"/>
      <c r="DG17" s="188"/>
      <c r="DH17" s="188"/>
      <c r="DI17" s="188"/>
      <c r="DJ17" s="188"/>
      <c r="DK17" s="188"/>
      <c r="DL17" s="189"/>
      <c r="DM17" s="187"/>
      <c r="DN17" s="188"/>
      <c r="DO17" s="188"/>
      <c r="DP17" s="188"/>
      <c r="DQ17" s="188"/>
      <c r="DR17" s="188"/>
      <c r="DS17" s="188"/>
      <c r="DT17" s="188"/>
      <c r="DU17" s="188"/>
      <c r="DV17" s="188"/>
      <c r="DW17" s="188"/>
      <c r="DX17" s="189"/>
      <c r="DY17" s="187"/>
      <c r="DZ17" s="188"/>
      <c r="EA17" s="188"/>
      <c r="EB17" s="188"/>
      <c r="EC17" s="188"/>
      <c r="ED17" s="188"/>
      <c r="EE17" s="188"/>
      <c r="EF17" s="188"/>
      <c r="EG17" s="188"/>
      <c r="EH17" s="188"/>
      <c r="EI17" s="188"/>
      <c r="EJ17" s="189"/>
      <c r="EK17" s="187"/>
      <c r="EL17" s="188"/>
      <c r="EM17" s="188"/>
      <c r="EN17" s="188"/>
      <c r="EO17" s="188"/>
      <c r="EP17" s="188"/>
      <c r="EQ17" s="188"/>
      <c r="ER17" s="188"/>
      <c r="ES17" s="188"/>
      <c r="ET17" s="188"/>
      <c r="EU17" s="188"/>
      <c r="EV17" s="189"/>
    </row>
    <row r="18" spans="1:153" ht="15" customHeight="1" x14ac:dyDescent="0.25">
      <c r="A18" s="168"/>
      <c r="B18" s="97"/>
      <c r="C18" s="98"/>
      <c r="D18" s="98"/>
      <c r="E18" s="98"/>
      <c r="F18" s="99" t="s">
        <v>305</v>
      </c>
      <c r="G18" s="132" t="s">
        <v>346</v>
      </c>
      <c r="H18" s="126">
        <f>E28</f>
        <v>65</v>
      </c>
      <c r="I18" s="101">
        <f>IF(OR(IF(COUNTIFS(I6:I17,"a")&gt;0,1,0),(IF(COUNTIFS(I6:I17,"b")&gt;0,1,0)),(IF(COUNTIFS(I6:I17,"c")&gt;0,1,0)))=TRUE,1,0)</f>
        <v>0</v>
      </c>
      <c r="J18" s="100">
        <f t="shared" ref="J18:BU18" si="130">IF(OR(IF(COUNTIFS(J6:J17,"a")&gt;0,1,0),(IF(COUNTIFS(J6:J17,"b")&gt;0,1,0)),(IF(COUNTIFS(J6:J17,"c")&gt;0,1,0)))=TRUE,1,0)</f>
        <v>0</v>
      </c>
      <c r="K18" s="100">
        <f t="shared" si="130"/>
        <v>1</v>
      </c>
      <c r="L18" s="100">
        <f t="shared" si="130"/>
        <v>1</v>
      </c>
      <c r="M18" s="100">
        <f t="shared" si="130"/>
        <v>1</v>
      </c>
      <c r="N18" s="100">
        <f t="shared" si="130"/>
        <v>1</v>
      </c>
      <c r="O18" s="100">
        <f t="shared" si="130"/>
        <v>1</v>
      </c>
      <c r="P18" s="100">
        <f t="shared" si="130"/>
        <v>1</v>
      </c>
      <c r="Q18" s="100">
        <f t="shared" si="130"/>
        <v>1</v>
      </c>
      <c r="R18" s="100">
        <f t="shared" si="130"/>
        <v>1</v>
      </c>
      <c r="S18" s="100">
        <f t="shared" si="130"/>
        <v>1</v>
      </c>
      <c r="T18" s="178">
        <f t="shared" si="130"/>
        <v>1</v>
      </c>
      <c r="U18" s="101">
        <f t="shared" si="130"/>
        <v>1</v>
      </c>
      <c r="V18" s="100">
        <f t="shared" si="130"/>
        <v>1</v>
      </c>
      <c r="W18" s="100">
        <f t="shared" si="130"/>
        <v>1</v>
      </c>
      <c r="X18" s="100">
        <f t="shared" si="130"/>
        <v>1</v>
      </c>
      <c r="Y18" s="100">
        <f t="shared" si="130"/>
        <v>1</v>
      </c>
      <c r="Z18" s="100">
        <f t="shared" si="130"/>
        <v>1</v>
      </c>
      <c r="AA18" s="100">
        <f t="shared" si="130"/>
        <v>1</v>
      </c>
      <c r="AB18" s="100">
        <f t="shared" si="130"/>
        <v>1</v>
      </c>
      <c r="AC18" s="100">
        <f t="shared" si="130"/>
        <v>1</v>
      </c>
      <c r="AD18" s="100">
        <f t="shared" si="130"/>
        <v>1</v>
      </c>
      <c r="AE18" s="100">
        <f t="shared" si="130"/>
        <v>1</v>
      </c>
      <c r="AF18" s="178">
        <f t="shared" si="130"/>
        <v>1</v>
      </c>
      <c r="AG18" s="101">
        <f t="shared" si="130"/>
        <v>1</v>
      </c>
      <c r="AH18" s="100">
        <f t="shared" si="130"/>
        <v>1</v>
      </c>
      <c r="AI18" s="100">
        <f t="shared" si="130"/>
        <v>1</v>
      </c>
      <c r="AJ18" s="100">
        <f t="shared" si="130"/>
        <v>1</v>
      </c>
      <c r="AK18" s="100">
        <f t="shared" si="130"/>
        <v>1</v>
      </c>
      <c r="AL18" s="100">
        <f t="shared" si="130"/>
        <v>1</v>
      </c>
      <c r="AM18" s="100">
        <f t="shared" si="130"/>
        <v>1</v>
      </c>
      <c r="AN18" s="100">
        <f t="shared" si="130"/>
        <v>1</v>
      </c>
      <c r="AO18" s="100">
        <f t="shared" si="130"/>
        <v>1</v>
      </c>
      <c r="AP18" s="100">
        <f t="shared" si="130"/>
        <v>1</v>
      </c>
      <c r="AQ18" s="100">
        <f t="shared" si="130"/>
        <v>1</v>
      </c>
      <c r="AR18" s="178">
        <f t="shared" si="130"/>
        <v>1</v>
      </c>
      <c r="AS18" s="101">
        <f t="shared" si="130"/>
        <v>1</v>
      </c>
      <c r="AT18" s="100">
        <f t="shared" si="130"/>
        <v>1</v>
      </c>
      <c r="AU18" s="100">
        <f t="shared" si="130"/>
        <v>1</v>
      </c>
      <c r="AV18" s="100">
        <f t="shared" si="130"/>
        <v>1</v>
      </c>
      <c r="AW18" s="100">
        <f t="shared" si="130"/>
        <v>1</v>
      </c>
      <c r="AX18" s="100">
        <f t="shared" si="130"/>
        <v>1</v>
      </c>
      <c r="AY18" s="100">
        <f t="shared" si="130"/>
        <v>1</v>
      </c>
      <c r="AZ18" s="100">
        <f t="shared" si="130"/>
        <v>1</v>
      </c>
      <c r="BA18" s="100">
        <f t="shared" si="130"/>
        <v>1</v>
      </c>
      <c r="BB18" s="100">
        <f t="shared" si="130"/>
        <v>1</v>
      </c>
      <c r="BC18" s="100">
        <f t="shared" si="130"/>
        <v>1</v>
      </c>
      <c r="BD18" s="178">
        <f t="shared" si="130"/>
        <v>1</v>
      </c>
      <c r="BE18" s="101">
        <f t="shared" si="130"/>
        <v>1</v>
      </c>
      <c r="BF18" s="100">
        <f t="shared" si="130"/>
        <v>1</v>
      </c>
      <c r="BG18" s="100">
        <f t="shared" si="130"/>
        <v>1</v>
      </c>
      <c r="BH18" s="100">
        <f t="shared" si="130"/>
        <v>1</v>
      </c>
      <c r="BI18" s="100">
        <f t="shared" si="130"/>
        <v>1</v>
      </c>
      <c r="BJ18" s="100">
        <f t="shared" si="130"/>
        <v>1</v>
      </c>
      <c r="BK18" s="100">
        <f t="shared" si="130"/>
        <v>1</v>
      </c>
      <c r="BL18" s="100">
        <f t="shared" si="130"/>
        <v>1</v>
      </c>
      <c r="BM18" s="100">
        <f t="shared" si="130"/>
        <v>1</v>
      </c>
      <c r="BN18" s="100">
        <f t="shared" si="130"/>
        <v>1</v>
      </c>
      <c r="BO18" s="100">
        <f t="shared" si="130"/>
        <v>1</v>
      </c>
      <c r="BP18" s="178">
        <f t="shared" si="130"/>
        <v>1</v>
      </c>
      <c r="BQ18" s="101">
        <f t="shared" si="130"/>
        <v>1</v>
      </c>
      <c r="BR18" s="100">
        <f t="shared" si="130"/>
        <v>1</v>
      </c>
      <c r="BS18" s="100">
        <f t="shared" si="130"/>
        <v>0</v>
      </c>
      <c r="BT18" s="100">
        <f t="shared" si="130"/>
        <v>0</v>
      </c>
      <c r="BU18" s="100">
        <f t="shared" si="130"/>
        <v>0</v>
      </c>
      <c r="BV18" s="100">
        <f t="shared" ref="BV18:EG18" si="131">IF(OR(IF(COUNTIFS(BV6:BV17,"a")&gt;0,1,0),(IF(COUNTIFS(BV6:BV17,"b")&gt;0,1,0)),(IF(COUNTIFS(BV6:BV17,"c")&gt;0,1,0)))=TRUE,1,0)</f>
        <v>0</v>
      </c>
      <c r="BW18" s="100">
        <f t="shared" si="131"/>
        <v>0</v>
      </c>
      <c r="BX18" s="100">
        <f t="shared" si="131"/>
        <v>0</v>
      </c>
      <c r="BY18" s="100">
        <f t="shared" si="131"/>
        <v>0</v>
      </c>
      <c r="BZ18" s="100">
        <f t="shared" si="131"/>
        <v>0</v>
      </c>
      <c r="CA18" s="100">
        <f t="shared" si="131"/>
        <v>0</v>
      </c>
      <c r="CB18" s="178">
        <f t="shared" si="131"/>
        <v>0</v>
      </c>
      <c r="CC18" s="101">
        <f t="shared" si="131"/>
        <v>0</v>
      </c>
      <c r="CD18" s="100">
        <f t="shared" si="131"/>
        <v>0</v>
      </c>
      <c r="CE18" s="100">
        <f t="shared" si="131"/>
        <v>0</v>
      </c>
      <c r="CF18" s="100">
        <f t="shared" si="131"/>
        <v>0</v>
      </c>
      <c r="CG18" s="100">
        <f t="shared" si="131"/>
        <v>0</v>
      </c>
      <c r="CH18" s="100">
        <f t="shared" si="131"/>
        <v>0</v>
      </c>
      <c r="CI18" s="100">
        <f t="shared" si="131"/>
        <v>0</v>
      </c>
      <c r="CJ18" s="100">
        <f t="shared" si="131"/>
        <v>0</v>
      </c>
      <c r="CK18" s="100">
        <f t="shared" si="131"/>
        <v>0</v>
      </c>
      <c r="CL18" s="100">
        <f t="shared" si="131"/>
        <v>0</v>
      </c>
      <c r="CM18" s="100">
        <f t="shared" si="131"/>
        <v>0</v>
      </c>
      <c r="CN18" s="178">
        <f t="shared" si="131"/>
        <v>0</v>
      </c>
      <c r="CO18" s="101">
        <f t="shared" si="131"/>
        <v>0</v>
      </c>
      <c r="CP18" s="100">
        <f t="shared" si="131"/>
        <v>0</v>
      </c>
      <c r="CQ18" s="100">
        <f t="shared" si="131"/>
        <v>0</v>
      </c>
      <c r="CR18" s="100">
        <f t="shared" si="131"/>
        <v>0</v>
      </c>
      <c r="CS18" s="100">
        <f t="shared" si="131"/>
        <v>0</v>
      </c>
      <c r="CT18" s="100">
        <f t="shared" si="131"/>
        <v>0</v>
      </c>
      <c r="CU18" s="100">
        <f t="shared" si="131"/>
        <v>0</v>
      </c>
      <c r="CV18" s="100">
        <f t="shared" si="131"/>
        <v>0</v>
      </c>
      <c r="CW18" s="100">
        <f t="shared" si="131"/>
        <v>0</v>
      </c>
      <c r="CX18" s="100">
        <f t="shared" si="131"/>
        <v>0</v>
      </c>
      <c r="CY18" s="100">
        <f t="shared" si="131"/>
        <v>0</v>
      </c>
      <c r="CZ18" s="178">
        <f t="shared" si="131"/>
        <v>0</v>
      </c>
      <c r="DA18" s="101">
        <f t="shared" si="131"/>
        <v>0</v>
      </c>
      <c r="DB18" s="100">
        <f t="shared" si="131"/>
        <v>0</v>
      </c>
      <c r="DC18" s="100">
        <f t="shared" si="131"/>
        <v>0</v>
      </c>
      <c r="DD18" s="100">
        <f t="shared" si="131"/>
        <v>1</v>
      </c>
      <c r="DE18" s="100">
        <f t="shared" si="131"/>
        <v>1</v>
      </c>
      <c r="DF18" s="100">
        <f t="shared" si="131"/>
        <v>1</v>
      </c>
      <c r="DG18" s="100">
        <f t="shared" si="131"/>
        <v>1</v>
      </c>
      <c r="DH18" s="100">
        <f t="shared" si="131"/>
        <v>1</v>
      </c>
      <c r="DI18" s="100">
        <f t="shared" si="131"/>
        <v>0</v>
      </c>
      <c r="DJ18" s="100">
        <f t="shared" si="131"/>
        <v>0</v>
      </c>
      <c r="DK18" s="100">
        <f t="shared" si="131"/>
        <v>0</v>
      </c>
      <c r="DL18" s="178">
        <f t="shared" si="131"/>
        <v>0</v>
      </c>
      <c r="DM18" s="101">
        <f t="shared" si="131"/>
        <v>0</v>
      </c>
      <c r="DN18" s="100">
        <f t="shared" si="131"/>
        <v>0</v>
      </c>
      <c r="DO18" s="100">
        <f t="shared" si="131"/>
        <v>0</v>
      </c>
      <c r="DP18" s="100">
        <f t="shared" si="131"/>
        <v>0</v>
      </c>
      <c r="DQ18" s="100">
        <f t="shared" si="131"/>
        <v>0</v>
      </c>
      <c r="DR18" s="100">
        <f t="shared" si="131"/>
        <v>0</v>
      </c>
      <c r="DS18" s="100">
        <f t="shared" si="131"/>
        <v>0</v>
      </c>
      <c r="DT18" s="100">
        <f t="shared" si="131"/>
        <v>0</v>
      </c>
      <c r="DU18" s="100">
        <f t="shared" si="131"/>
        <v>0</v>
      </c>
      <c r="DV18" s="100">
        <f t="shared" si="131"/>
        <v>0</v>
      </c>
      <c r="DW18" s="100">
        <f t="shared" si="131"/>
        <v>0</v>
      </c>
      <c r="DX18" s="178">
        <f t="shared" si="131"/>
        <v>0</v>
      </c>
      <c r="DY18" s="101">
        <f t="shared" si="131"/>
        <v>0</v>
      </c>
      <c r="DZ18" s="100">
        <f t="shared" si="131"/>
        <v>0</v>
      </c>
      <c r="EA18" s="100">
        <f t="shared" si="131"/>
        <v>0</v>
      </c>
      <c r="EB18" s="100">
        <f t="shared" si="131"/>
        <v>0</v>
      </c>
      <c r="EC18" s="100">
        <f t="shared" si="131"/>
        <v>0</v>
      </c>
      <c r="ED18" s="100">
        <f t="shared" si="131"/>
        <v>0</v>
      </c>
      <c r="EE18" s="100">
        <f t="shared" si="131"/>
        <v>0</v>
      </c>
      <c r="EF18" s="100">
        <f t="shared" si="131"/>
        <v>0</v>
      </c>
      <c r="EG18" s="100">
        <f t="shared" si="131"/>
        <v>0</v>
      </c>
      <c r="EH18" s="100">
        <f t="shared" ref="EH18:EV18" si="132">IF(OR(IF(COUNTIFS(EH6:EH17,"a")&gt;0,1,0),(IF(COUNTIFS(EH6:EH17,"b")&gt;0,1,0)),(IF(COUNTIFS(EH6:EH17,"c")&gt;0,1,0)))=TRUE,1,0)</f>
        <v>0</v>
      </c>
      <c r="EI18" s="100">
        <f t="shared" si="132"/>
        <v>0</v>
      </c>
      <c r="EJ18" s="178">
        <f t="shared" si="132"/>
        <v>0</v>
      </c>
      <c r="EK18" s="101">
        <f t="shared" si="132"/>
        <v>0</v>
      </c>
      <c r="EL18" s="100">
        <f t="shared" si="132"/>
        <v>0</v>
      </c>
      <c r="EM18" s="100">
        <f t="shared" si="132"/>
        <v>0</v>
      </c>
      <c r="EN18" s="100">
        <f t="shared" si="132"/>
        <v>0</v>
      </c>
      <c r="EO18" s="100">
        <f t="shared" si="132"/>
        <v>0</v>
      </c>
      <c r="EP18" s="100">
        <f t="shared" si="132"/>
        <v>0</v>
      </c>
      <c r="EQ18" s="100">
        <f t="shared" si="132"/>
        <v>0</v>
      </c>
      <c r="ER18" s="100">
        <f t="shared" si="132"/>
        <v>0</v>
      </c>
      <c r="ES18" s="100">
        <f t="shared" si="132"/>
        <v>0</v>
      </c>
      <c r="ET18" s="100">
        <f t="shared" si="132"/>
        <v>0</v>
      </c>
      <c r="EU18" s="100">
        <f t="shared" si="132"/>
        <v>0</v>
      </c>
      <c r="EV18" s="178">
        <f t="shared" si="132"/>
        <v>0</v>
      </c>
    </row>
    <row r="19" spans="1:153" ht="15" customHeight="1" x14ac:dyDescent="0.25">
      <c r="A19" s="168"/>
      <c r="B19" s="102"/>
      <c r="C19" s="103"/>
      <c r="D19" s="103"/>
      <c r="E19" s="103"/>
      <c r="F19" s="104" t="s">
        <v>315</v>
      </c>
      <c r="G19" s="179">
        <f>H28</f>
        <v>2.5</v>
      </c>
      <c r="H19" s="127">
        <f>G28</f>
        <v>55</v>
      </c>
      <c r="I19" s="101">
        <f t="shared" ref="I19:AN19" si="133">IF(OR(IF(AND($G$19=$H$25,IF(COUNTIFS(I$6:I$17,"a")&gt;0,1,0)),1,0),IF(AND($G$19=$H$26,(OR(IF(COUNTIFS(I$6:I$17,"b")&gt;0,1,0),IF(COUNTIFS(I$6:I$17,"a")&gt;0,1,0)))),1,0),IF(AND($G$19=$H$27,(OR(IF(COUNTIFS(I$6:I$17,"b")&gt;0,1,0),IF(COUNTIFS(I$6:I$17,"a")&gt;0,1,0),IF(COUNTIFS(I$6:I$17,"c")&gt;0,1,0)))),1,0)),1,0)</f>
        <v>0</v>
      </c>
      <c r="J19" s="100">
        <f t="shared" si="133"/>
        <v>0</v>
      </c>
      <c r="K19" s="100">
        <f t="shared" si="133"/>
        <v>0</v>
      </c>
      <c r="L19" s="100">
        <f t="shared" si="133"/>
        <v>0</v>
      </c>
      <c r="M19" s="100">
        <f t="shared" si="133"/>
        <v>0</v>
      </c>
      <c r="N19" s="100">
        <f t="shared" si="133"/>
        <v>0</v>
      </c>
      <c r="O19" s="100">
        <f t="shared" si="133"/>
        <v>0</v>
      </c>
      <c r="P19" s="100">
        <f t="shared" si="133"/>
        <v>0</v>
      </c>
      <c r="Q19" s="100">
        <f t="shared" si="133"/>
        <v>0</v>
      </c>
      <c r="R19" s="100">
        <f t="shared" si="133"/>
        <v>0</v>
      </c>
      <c r="S19" s="100">
        <f t="shared" si="133"/>
        <v>0</v>
      </c>
      <c r="T19" s="178">
        <f t="shared" si="133"/>
        <v>0</v>
      </c>
      <c r="U19" s="101">
        <f t="shared" si="133"/>
        <v>1</v>
      </c>
      <c r="V19" s="100">
        <f t="shared" si="133"/>
        <v>1</v>
      </c>
      <c r="W19" s="100">
        <f t="shared" si="133"/>
        <v>1</v>
      </c>
      <c r="X19" s="100">
        <f t="shared" si="133"/>
        <v>1</v>
      </c>
      <c r="Y19" s="100">
        <f t="shared" si="133"/>
        <v>1</v>
      </c>
      <c r="Z19" s="100">
        <f t="shared" si="133"/>
        <v>1</v>
      </c>
      <c r="AA19" s="100">
        <f t="shared" si="133"/>
        <v>1</v>
      </c>
      <c r="AB19" s="100">
        <f t="shared" si="133"/>
        <v>1</v>
      </c>
      <c r="AC19" s="100">
        <f t="shared" si="133"/>
        <v>1</v>
      </c>
      <c r="AD19" s="100">
        <f t="shared" si="133"/>
        <v>1</v>
      </c>
      <c r="AE19" s="100">
        <f t="shared" si="133"/>
        <v>1</v>
      </c>
      <c r="AF19" s="178">
        <f t="shared" si="133"/>
        <v>1</v>
      </c>
      <c r="AG19" s="101">
        <f t="shared" si="133"/>
        <v>1</v>
      </c>
      <c r="AH19" s="100">
        <f t="shared" si="133"/>
        <v>1</v>
      </c>
      <c r="AI19" s="100">
        <f t="shared" si="133"/>
        <v>1</v>
      </c>
      <c r="AJ19" s="100">
        <f t="shared" si="133"/>
        <v>1</v>
      </c>
      <c r="AK19" s="100">
        <f t="shared" si="133"/>
        <v>1</v>
      </c>
      <c r="AL19" s="100">
        <f t="shared" si="133"/>
        <v>1</v>
      </c>
      <c r="AM19" s="100">
        <f t="shared" si="133"/>
        <v>1</v>
      </c>
      <c r="AN19" s="100">
        <f t="shared" si="133"/>
        <v>1</v>
      </c>
      <c r="AO19" s="100">
        <f t="shared" ref="AO19:BT19" si="134">IF(OR(IF(AND($G$19=$H$25,IF(COUNTIFS(AO$6:AO$17,"a")&gt;0,1,0)),1,0),IF(AND($G$19=$H$26,(OR(IF(COUNTIFS(AO$6:AO$17,"b")&gt;0,1,0),IF(COUNTIFS(AO$6:AO$17,"a")&gt;0,1,0)))),1,0),IF(AND($G$19=$H$27,(OR(IF(COUNTIFS(AO$6:AO$17,"b")&gt;0,1,0),IF(COUNTIFS(AO$6:AO$17,"a")&gt;0,1,0),IF(COUNTIFS(AO$6:AO$17,"c")&gt;0,1,0)))),1,0)),1,0)</f>
        <v>1</v>
      </c>
      <c r="AP19" s="100">
        <f t="shared" si="134"/>
        <v>1</v>
      </c>
      <c r="AQ19" s="100">
        <f t="shared" si="134"/>
        <v>1</v>
      </c>
      <c r="AR19" s="178">
        <f t="shared" si="134"/>
        <v>1</v>
      </c>
      <c r="AS19" s="101">
        <f t="shared" si="134"/>
        <v>1</v>
      </c>
      <c r="AT19" s="100">
        <f t="shared" si="134"/>
        <v>1</v>
      </c>
      <c r="AU19" s="100">
        <f t="shared" si="134"/>
        <v>1</v>
      </c>
      <c r="AV19" s="100">
        <f t="shared" si="134"/>
        <v>1</v>
      </c>
      <c r="AW19" s="100">
        <f t="shared" si="134"/>
        <v>1</v>
      </c>
      <c r="AX19" s="100">
        <f t="shared" si="134"/>
        <v>1</v>
      </c>
      <c r="AY19" s="100">
        <f t="shared" si="134"/>
        <v>1</v>
      </c>
      <c r="AZ19" s="100">
        <f t="shared" si="134"/>
        <v>1</v>
      </c>
      <c r="BA19" s="100">
        <f t="shared" si="134"/>
        <v>1</v>
      </c>
      <c r="BB19" s="100">
        <f t="shared" si="134"/>
        <v>1</v>
      </c>
      <c r="BC19" s="100">
        <f t="shared" si="134"/>
        <v>1</v>
      </c>
      <c r="BD19" s="178">
        <f t="shared" si="134"/>
        <v>1</v>
      </c>
      <c r="BE19" s="101">
        <f t="shared" si="134"/>
        <v>1</v>
      </c>
      <c r="BF19" s="100">
        <f t="shared" si="134"/>
        <v>1</v>
      </c>
      <c r="BG19" s="100">
        <f t="shared" si="134"/>
        <v>1</v>
      </c>
      <c r="BH19" s="100">
        <f t="shared" si="134"/>
        <v>1</v>
      </c>
      <c r="BI19" s="100">
        <f t="shared" si="134"/>
        <v>1</v>
      </c>
      <c r="BJ19" s="100">
        <f t="shared" si="134"/>
        <v>1</v>
      </c>
      <c r="BK19" s="100">
        <f t="shared" si="134"/>
        <v>1</v>
      </c>
      <c r="BL19" s="100">
        <f t="shared" si="134"/>
        <v>1</v>
      </c>
      <c r="BM19" s="100">
        <f t="shared" si="134"/>
        <v>1</v>
      </c>
      <c r="BN19" s="100">
        <f t="shared" si="134"/>
        <v>1</v>
      </c>
      <c r="BO19" s="100">
        <f t="shared" si="134"/>
        <v>1</v>
      </c>
      <c r="BP19" s="178">
        <f t="shared" si="134"/>
        <v>1</v>
      </c>
      <c r="BQ19" s="101">
        <f t="shared" si="134"/>
        <v>1</v>
      </c>
      <c r="BR19" s="100">
        <f t="shared" si="134"/>
        <v>1</v>
      </c>
      <c r="BS19" s="100">
        <f t="shared" si="134"/>
        <v>0</v>
      </c>
      <c r="BT19" s="100">
        <f t="shared" si="134"/>
        <v>0</v>
      </c>
      <c r="BU19" s="100">
        <f t="shared" ref="BU19:CZ19" si="135">IF(OR(IF(AND($G$19=$H$25,IF(COUNTIFS(BU$6:BU$17,"a")&gt;0,1,0)),1,0),IF(AND($G$19=$H$26,(OR(IF(COUNTIFS(BU$6:BU$17,"b")&gt;0,1,0),IF(COUNTIFS(BU$6:BU$17,"a")&gt;0,1,0)))),1,0),IF(AND($G$19=$H$27,(OR(IF(COUNTIFS(BU$6:BU$17,"b")&gt;0,1,0),IF(COUNTIFS(BU$6:BU$17,"a")&gt;0,1,0),IF(COUNTIFS(BU$6:BU$17,"c")&gt;0,1,0)))),1,0)),1,0)</f>
        <v>0</v>
      </c>
      <c r="BV19" s="100">
        <f t="shared" si="135"/>
        <v>0</v>
      </c>
      <c r="BW19" s="100">
        <f t="shared" si="135"/>
        <v>0</v>
      </c>
      <c r="BX19" s="100">
        <f t="shared" si="135"/>
        <v>0</v>
      </c>
      <c r="BY19" s="100">
        <f t="shared" si="135"/>
        <v>0</v>
      </c>
      <c r="BZ19" s="100">
        <f t="shared" si="135"/>
        <v>0</v>
      </c>
      <c r="CA19" s="100">
        <f t="shared" si="135"/>
        <v>0</v>
      </c>
      <c r="CB19" s="178">
        <f t="shared" si="135"/>
        <v>0</v>
      </c>
      <c r="CC19" s="101">
        <f t="shared" si="135"/>
        <v>0</v>
      </c>
      <c r="CD19" s="100">
        <f t="shared" si="135"/>
        <v>0</v>
      </c>
      <c r="CE19" s="100">
        <f t="shared" si="135"/>
        <v>0</v>
      </c>
      <c r="CF19" s="100">
        <f t="shared" si="135"/>
        <v>0</v>
      </c>
      <c r="CG19" s="100">
        <f t="shared" si="135"/>
        <v>0</v>
      </c>
      <c r="CH19" s="100">
        <f t="shared" si="135"/>
        <v>0</v>
      </c>
      <c r="CI19" s="100">
        <f t="shared" si="135"/>
        <v>0</v>
      </c>
      <c r="CJ19" s="100">
        <f t="shared" si="135"/>
        <v>0</v>
      </c>
      <c r="CK19" s="100">
        <f t="shared" si="135"/>
        <v>0</v>
      </c>
      <c r="CL19" s="100">
        <f t="shared" si="135"/>
        <v>0</v>
      </c>
      <c r="CM19" s="100">
        <f t="shared" si="135"/>
        <v>0</v>
      </c>
      <c r="CN19" s="178">
        <f t="shared" si="135"/>
        <v>0</v>
      </c>
      <c r="CO19" s="101">
        <f t="shared" si="135"/>
        <v>0</v>
      </c>
      <c r="CP19" s="100">
        <f t="shared" si="135"/>
        <v>0</v>
      </c>
      <c r="CQ19" s="100">
        <f t="shared" si="135"/>
        <v>0</v>
      </c>
      <c r="CR19" s="100">
        <f t="shared" si="135"/>
        <v>0</v>
      </c>
      <c r="CS19" s="100">
        <f t="shared" si="135"/>
        <v>0</v>
      </c>
      <c r="CT19" s="100">
        <f t="shared" si="135"/>
        <v>0</v>
      </c>
      <c r="CU19" s="100">
        <f t="shared" si="135"/>
        <v>0</v>
      </c>
      <c r="CV19" s="100">
        <f t="shared" si="135"/>
        <v>0</v>
      </c>
      <c r="CW19" s="100">
        <f t="shared" si="135"/>
        <v>0</v>
      </c>
      <c r="CX19" s="100">
        <f t="shared" si="135"/>
        <v>0</v>
      </c>
      <c r="CY19" s="100">
        <f t="shared" si="135"/>
        <v>0</v>
      </c>
      <c r="CZ19" s="178">
        <f t="shared" si="135"/>
        <v>0</v>
      </c>
      <c r="DA19" s="101">
        <f t="shared" ref="DA19:EF19" si="136">IF(OR(IF(AND($G$19=$H$25,IF(COUNTIFS(DA$6:DA$17,"a")&gt;0,1,0)),1,0),IF(AND($G$19=$H$26,(OR(IF(COUNTIFS(DA$6:DA$17,"b")&gt;0,1,0),IF(COUNTIFS(DA$6:DA$17,"a")&gt;0,1,0)))),1,0),IF(AND($G$19=$H$27,(OR(IF(COUNTIFS(DA$6:DA$17,"b")&gt;0,1,0),IF(COUNTIFS(DA$6:DA$17,"a")&gt;0,1,0),IF(COUNTIFS(DA$6:DA$17,"c")&gt;0,1,0)))),1,0)),1,0)</f>
        <v>0</v>
      </c>
      <c r="DB19" s="100">
        <f t="shared" si="136"/>
        <v>0</v>
      </c>
      <c r="DC19" s="100">
        <f t="shared" si="136"/>
        <v>0</v>
      </c>
      <c r="DD19" s="100">
        <f t="shared" si="136"/>
        <v>1</v>
      </c>
      <c r="DE19" s="100">
        <f t="shared" si="136"/>
        <v>1</v>
      </c>
      <c r="DF19" s="100">
        <f t="shared" si="136"/>
        <v>1</v>
      </c>
      <c r="DG19" s="100">
        <f t="shared" si="136"/>
        <v>1</v>
      </c>
      <c r="DH19" s="100">
        <f t="shared" si="136"/>
        <v>1</v>
      </c>
      <c r="DI19" s="100">
        <f t="shared" si="136"/>
        <v>0</v>
      </c>
      <c r="DJ19" s="100">
        <f t="shared" si="136"/>
        <v>0</v>
      </c>
      <c r="DK19" s="100">
        <f t="shared" si="136"/>
        <v>0</v>
      </c>
      <c r="DL19" s="178">
        <f t="shared" si="136"/>
        <v>0</v>
      </c>
      <c r="DM19" s="101">
        <f t="shared" si="136"/>
        <v>0</v>
      </c>
      <c r="DN19" s="100">
        <f t="shared" si="136"/>
        <v>0</v>
      </c>
      <c r="DO19" s="100">
        <f t="shared" si="136"/>
        <v>0</v>
      </c>
      <c r="DP19" s="100">
        <f t="shared" si="136"/>
        <v>0</v>
      </c>
      <c r="DQ19" s="100">
        <f t="shared" si="136"/>
        <v>0</v>
      </c>
      <c r="DR19" s="100">
        <f t="shared" si="136"/>
        <v>0</v>
      </c>
      <c r="DS19" s="100">
        <f t="shared" si="136"/>
        <v>0</v>
      </c>
      <c r="DT19" s="100">
        <f t="shared" si="136"/>
        <v>0</v>
      </c>
      <c r="DU19" s="100">
        <f t="shared" si="136"/>
        <v>0</v>
      </c>
      <c r="DV19" s="100">
        <f t="shared" si="136"/>
        <v>0</v>
      </c>
      <c r="DW19" s="100">
        <f t="shared" si="136"/>
        <v>0</v>
      </c>
      <c r="DX19" s="178">
        <f t="shared" si="136"/>
        <v>0</v>
      </c>
      <c r="DY19" s="101">
        <f t="shared" si="136"/>
        <v>0</v>
      </c>
      <c r="DZ19" s="100">
        <f t="shared" si="136"/>
        <v>0</v>
      </c>
      <c r="EA19" s="100">
        <f t="shared" si="136"/>
        <v>0</v>
      </c>
      <c r="EB19" s="100">
        <f t="shared" si="136"/>
        <v>0</v>
      </c>
      <c r="EC19" s="100">
        <f t="shared" si="136"/>
        <v>0</v>
      </c>
      <c r="ED19" s="100">
        <f t="shared" si="136"/>
        <v>0</v>
      </c>
      <c r="EE19" s="100">
        <f t="shared" si="136"/>
        <v>0</v>
      </c>
      <c r="EF19" s="100">
        <f t="shared" si="136"/>
        <v>0</v>
      </c>
      <c r="EG19" s="100">
        <f t="shared" ref="EG19:EV19" si="137">IF(OR(IF(AND($G$19=$H$25,IF(COUNTIFS(EG$6:EG$17,"a")&gt;0,1,0)),1,0),IF(AND($G$19=$H$26,(OR(IF(COUNTIFS(EG$6:EG$17,"b")&gt;0,1,0),IF(COUNTIFS(EG$6:EG$17,"a")&gt;0,1,0)))),1,0),IF(AND($G$19=$H$27,(OR(IF(COUNTIFS(EG$6:EG$17,"b")&gt;0,1,0),IF(COUNTIFS(EG$6:EG$17,"a")&gt;0,1,0),IF(COUNTIFS(EG$6:EG$17,"c")&gt;0,1,0)))),1,0)),1,0)</f>
        <v>0</v>
      </c>
      <c r="EH19" s="100">
        <f t="shared" si="137"/>
        <v>0</v>
      </c>
      <c r="EI19" s="100">
        <f t="shared" si="137"/>
        <v>0</v>
      </c>
      <c r="EJ19" s="178">
        <f t="shared" si="137"/>
        <v>0</v>
      </c>
      <c r="EK19" s="101">
        <f t="shared" si="137"/>
        <v>0</v>
      </c>
      <c r="EL19" s="100">
        <f t="shared" si="137"/>
        <v>0</v>
      </c>
      <c r="EM19" s="100">
        <f t="shared" si="137"/>
        <v>0</v>
      </c>
      <c r="EN19" s="100">
        <f t="shared" si="137"/>
        <v>0</v>
      </c>
      <c r="EO19" s="100">
        <f t="shared" si="137"/>
        <v>0</v>
      </c>
      <c r="EP19" s="100">
        <f t="shared" si="137"/>
        <v>0</v>
      </c>
      <c r="EQ19" s="100">
        <f t="shared" si="137"/>
        <v>0</v>
      </c>
      <c r="ER19" s="100">
        <f t="shared" si="137"/>
        <v>0</v>
      </c>
      <c r="ES19" s="100">
        <f t="shared" si="137"/>
        <v>0</v>
      </c>
      <c r="ET19" s="100">
        <f t="shared" si="137"/>
        <v>0</v>
      </c>
      <c r="EU19" s="100">
        <f t="shared" si="137"/>
        <v>0</v>
      </c>
      <c r="EV19" s="178">
        <f t="shared" si="137"/>
        <v>0</v>
      </c>
    </row>
    <row r="20" spans="1:153" ht="14.45" customHeight="1" x14ac:dyDescent="0.2">
      <c r="A20" s="168"/>
      <c r="B20" s="191"/>
      <c r="C20" s="191"/>
      <c r="D20" s="191"/>
      <c r="E20" s="191"/>
      <c r="F20" s="191"/>
      <c r="G20" s="192"/>
      <c r="H20" s="193"/>
      <c r="I20" s="194"/>
      <c r="J20" s="194"/>
      <c r="K20" s="194"/>
      <c r="L20" s="194"/>
      <c r="M20" s="194"/>
      <c r="N20" s="194"/>
      <c r="O20" s="194"/>
      <c r="P20" s="194"/>
      <c r="Q20" s="194"/>
      <c r="R20" s="194"/>
      <c r="S20" s="194"/>
      <c r="T20" s="194"/>
      <c r="U20" s="194"/>
      <c r="V20" s="194"/>
      <c r="W20" s="194"/>
      <c r="X20" s="194"/>
      <c r="Y20" s="194"/>
      <c r="Z20" s="194"/>
      <c r="AA20" s="194"/>
      <c r="AB20" s="194"/>
      <c r="AC20" s="194"/>
      <c r="AD20" s="194"/>
      <c r="AE20" s="194"/>
      <c r="AF20" s="194"/>
      <c r="AG20" s="194"/>
      <c r="AH20" s="194"/>
      <c r="AI20" s="194"/>
      <c r="AJ20" s="194"/>
      <c r="AK20" s="194"/>
      <c r="AL20" s="194"/>
      <c r="AM20" s="194"/>
      <c r="AN20" s="194"/>
      <c r="AO20" s="194"/>
      <c r="AP20" s="194"/>
      <c r="AQ20" s="194"/>
      <c r="AR20" s="194"/>
      <c r="AS20" s="194"/>
      <c r="AT20" s="194"/>
      <c r="AU20" s="194"/>
      <c r="AV20" s="194"/>
      <c r="AW20" s="194"/>
      <c r="AX20" s="194"/>
      <c r="AY20" s="194"/>
      <c r="AZ20" s="194"/>
      <c r="BA20" s="194"/>
      <c r="BB20" s="194"/>
      <c r="BC20" s="194"/>
      <c r="BD20" s="194"/>
      <c r="BE20" s="194"/>
      <c r="BF20" s="194"/>
      <c r="BG20" s="194"/>
      <c r="BH20" s="194"/>
      <c r="BI20" s="194"/>
      <c r="BJ20" s="194"/>
      <c r="BK20" s="194"/>
      <c r="BL20" s="194"/>
      <c r="BM20" s="194"/>
      <c r="BN20" s="194"/>
      <c r="BO20" s="194"/>
      <c r="BP20" s="194"/>
      <c r="BQ20" s="194"/>
      <c r="BR20" s="194"/>
      <c r="BS20" s="194"/>
      <c r="BT20" s="194"/>
      <c r="BU20" s="194"/>
      <c r="BV20" s="194"/>
      <c r="BW20" s="194"/>
      <c r="BX20" s="194"/>
      <c r="BY20" s="194"/>
      <c r="BZ20" s="194"/>
      <c r="CA20" s="194"/>
      <c r="CB20" s="194"/>
      <c r="CC20" s="194"/>
      <c r="CD20" s="194"/>
      <c r="CE20" s="194"/>
      <c r="CF20" s="194"/>
      <c r="CG20" s="194"/>
      <c r="CH20" s="194"/>
      <c r="CI20" s="194"/>
      <c r="CJ20" s="194"/>
      <c r="CK20" s="194"/>
      <c r="CL20" s="194"/>
      <c r="CM20" s="194"/>
      <c r="CN20" s="194"/>
      <c r="CO20" s="194"/>
      <c r="CP20" s="194"/>
      <c r="CQ20" s="194"/>
      <c r="CR20" s="194"/>
      <c r="CS20" s="194"/>
      <c r="CT20" s="194"/>
      <c r="CU20" s="194"/>
      <c r="CV20" s="194"/>
      <c r="CW20" s="194"/>
      <c r="CX20" s="194"/>
      <c r="CY20" s="194"/>
      <c r="CZ20" s="194"/>
      <c r="DA20" s="194"/>
      <c r="DB20" s="194"/>
      <c r="DC20" s="194"/>
      <c r="DD20" s="194"/>
      <c r="DE20" s="194"/>
      <c r="DF20" s="194"/>
      <c r="DG20" s="194"/>
      <c r="DH20" s="194"/>
      <c r="DI20" s="194"/>
      <c r="DJ20" s="194"/>
      <c r="DK20" s="194"/>
      <c r="DL20" s="194"/>
      <c r="DM20" s="194"/>
      <c r="DN20" s="194"/>
      <c r="DO20" s="194"/>
      <c r="DP20" s="194"/>
      <c r="DQ20" s="194"/>
      <c r="DR20" s="194"/>
      <c r="DS20" s="194"/>
      <c r="DT20" s="194"/>
      <c r="DU20" s="194"/>
      <c r="DV20" s="194"/>
      <c r="DW20" s="194"/>
      <c r="DX20" s="194"/>
      <c r="DY20" s="194"/>
      <c r="DZ20" s="194"/>
      <c r="EA20" s="194"/>
      <c r="EB20" s="194"/>
      <c r="EC20" s="194"/>
      <c r="ED20" s="194"/>
      <c r="EE20" s="194"/>
      <c r="EF20" s="194"/>
      <c r="EG20" s="194"/>
      <c r="EH20" s="194"/>
      <c r="EI20" s="194"/>
      <c r="EJ20" s="194"/>
      <c r="EK20" s="168"/>
      <c r="EL20" s="168"/>
      <c r="EM20" s="168"/>
      <c r="EN20" s="168"/>
      <c r="EO20" s="168"/>
      <c r="EP20" s="168"/>
      <c r="EQ20" s="168"/>
      <c r="ER20" s="168"/>
      <c r="ES20" s="168"/>
      <c r="ET20" s="168"/>
      <c r="EU20" s="168"/>
      <c r="EV20" s="168"/>
    </row>
    <row r="21" spans="1:153" ht="25.15" customHeight="1" x14ac:dyDescent="0.25">
      <c r="A21" s="168"/>
      <c r="B21" s="299" t="str">
        <f>IF(H18&gt;=D28,CONCATENATE("Spĺňa podmienky praxe ",D28," mesiacov v riadení projektov bez vyhodnotenia zložitosti projektu "),CONCATENATE("Nespĺňa podmienky praxe ", D28," mesiacov v riadení projektov  bez vyhodnotenia zložitosti projektu"))</f>
        <v xml:space="preserve">Spĺňa podmienky praxe 60 mesiacov v riadení projektov bez vyhodnotenia zložitosti projektu </v>
      </c>
      <c r="C21" s="299"/>
      <c r="D21" s="299"/>
      <c r="E21" s="299"/>
      <c r="F21" s="299"/>
      <c r="G21" s="299"/>
      <c r="H21" s="299"/>
      <c r="I21" s="299"/>
      <c r="J21" s="299"/>
      <c r="K21" s="299"/>
      <c r="L21" s="299"/>
      <c r="M21" s="299"/>
      <c r="N21" s="299"/>
      <c r="O21" s="299"/>
      <c r="P21" s="299"/>
      <c r="Q21" s="299"/>
      <c r="R21" s="299"/>
      <c r="S21" s="299"/>
      <c r="T21" s="299"/>
      <c r="U21" s="299"/>
      <c r="V21" s="299"/>
      <c r="W21" s="299"/>
      <c r="X21" s="299"/>
      <c r="Y21" s="299"/>
      <c r="Z21" s="299"/>
      <c r="AA21" s="299"/>
      <c r="AB21" s="299"/>
      <c r="AC21" s="299"/>
      <c r="AD21" s="299"/>
      <c r="AE21" s="299"/>
      <c r="AF21" s="299"/>
      <c r="AG21" s="299"/>
      <c r="AH21" s="299"/>
      <c r="AI21" s="299"/>
      <c r="AJ21" s="299"/>
      <c r="AK21" s="299"/>
      <c r="AL21" s="299"/>
      <c r="AM21" s="299"/>
      <c r="AN21" s="299"/>
      <c r="AO21" s="299"/>
      <c r="AP21" s="299"/>
      <c r="AQ21" s="299"/>
      <c r="AR21" s="299"/>
      <c r="AS21" s="299"/>
      <c r="AT21" s="299"/>
      <c r="AU21" s="299"/>
      <c r="AV21" s="299"/>
      <c r="AW21" s="194"/>
      <c r="AX21" s="194"/>
      <c r="AY21" s="194"/>
      <c r="AZ21" s="194"/>
      <c r="BA21" s="194"/>
      <c r="BB21" s="194"/>
      <c r="BC21" s="194"/>
      <c r="BD21" s="194"/>
      <c r="BE21" s="194"/>
      <c r="BF21" s="194"/>
      <c r="BG21" s="194"/>
      <c r="BH21" s="194"/>
      <c r="BI21" s="194"/>
      <c r="BJ21" s="194"/>
      <c r="BK21" s="194"/>
      <c r="BL21" s="194"/>
      <c r="BM21" s="194"/>
      <c r="BN21" s="194"/>
      <c r="BO21" s="194"/>
      <c r="BP21" s="194"/>
      <c r="BQ21" s="194"/>
      <c r="BR21" s="194"/>
      <c r="BS21" s="194"/>
      <c r="BT21" s="194"/>
      <c r="BU21" s="194"/>
      <c r="BV21" s="194"/>
      <c r="BW21" s="194"/>
      <c r="BX21" s="194"/>
      <c r="BY21" s="194"/>
      <c r="BZ21" s="194"/>
      <c r="CA21" s="194"/>
      <c r="CB21" s="194"/>
      <c r="CC21" s="194"/>
      <c r="CD21" s="194"/>
      <c r="CE21" s="194"/>
      <c r="CF21" s="194"/>
      <c r="CG21" s="194"/>
      <c r="CH21" s="194"/>
      <c r="CI21" s="194"/>
      <c r="CJ21" s="194"/>
      <c r="CK21" s="194"/>
      <c r="CL21" s="194"/>
      <c r="CM21" s="194"/>
      <c r="CN21" s="194"/>
      <c r="CO21" s="194"/>
      <c r="CP21" s="194"/>
      <c r="CQ21" s="194"/>
      <c r="CR21" s="194"/>
      <c r="CS21" s="194"/>
      <c r="CT21" s="194"/>
      <c r="CU21" s="194"/>
      <c r="CV21" s="194"/>
      <c r="CW21" s="194"/>
      <c r="CX21" s="194"/>
      <c r="CY21" s="194"/>
      <c r="CZ21" s="194"/>
      <c r="DA21" s="194"/>
      <c r="DB21" s="194"/>
      <c r="DC21" s="194"/>
      <c r="DD21" s="194"/>
      <c r="DE21" s="194"/>
      <c r="DF21" s="194"/>
      <c r="DG21" s="194"/>
      <c r="DH21" s="194"/>
      <c r="DI21" s="194"/>
      <c r="DJ21" s="194"/>
      <c r="DK21" s="194"/>
      <c r="DL21" s="194"/>
      <c r="DM21" s="194"/>
      <c r="DN21" s="194"/>
      <c r="DO21" s="194"/>
      <c r="DP21" s="194"/>
      <c r="DQ21" s="194"/>
      <c r="DR21" s="194"/>
      <c r="DS21" s="194"/>
      <c r="DT21" s="194"/>
      <c r="DU21" s="194"/>
      <c r="DV21" s="194"/>
      <c r="DW21" s="194"/>
      <c r="DX21" s="194"/>
      <c r="DY21" s="194"/>
      <c r="DZ21" s="194"/>
      <c r="EA21" s="194"/>
      <c r="EB21" s="194"/>
      <c r="EC21" s="194"/>
      <c r="ED21" s="194"/>
      <c r="EE21" s="194"/>
      <c r="EF21" s="194"/>
      <c r="EG21" s="194"/>
      <c r="EH21" s="194"/>
      <c r="EI21" s="194"/>
      <c r="EJ21" s="194"/>
      <c r="EK21" s="168"/>
      <c r="EL21" s="168"/>
      <c r="EM21" s="168"/>
      <c r="EN21" s="168"/>
      <c r="EO21" s="168"/>
      <c r="EP21" s="168"/>
      <c r="EQ21" s="168"/>
      <c r="ER21" s="168"/>
      <c r="ES21" s="168"/>
      <c r="ET21" s="168"/>
      <c r="EU21" s="168"/>
      <c r="EV21" s="168"/>
    </row>
    <row r="22" spans="1:153" ht="24.6" customHeight="1" x14ac:dyDescent="0.25">
      <c r="A22" s="168"/>
      <c r="B22" s="299" t="str">
        <f>IF(H19&gt;=F28,CONCATENATE("Spĺňa podmienky dĺžky praxe ",F28," mesiacov ako ",N28),CONCATENATE("Nespĺňa podmienky dĺžky praxe ",F28," mesiacov ako ",N28))</f>
        <v>Spĺňa podmienky dĺžky praxe 36 mesiacov ako PM projektov so zložitosťou 2,5 alebo zástupca PM projektov so zložitosťou minimálne 3,2</v>
      </c>
      <c r="C22" s="299"/>
      <c r="D22" s="299"/>
      <c r="E22" s="299"/>
      <c r="F22" s="299"/>
      <c r="G22" s="299"/>
      <c r="H22" s="299"/>
      <c r="I22" s="299"/>
      <c r="J22" s="299"/>
      <c r="K22" s="299"/>
      <c r="L22" s="299"/>
      <c r="M22" s="299"/>
      <c r="N22" s="299"/>
      <c r="O22" s="299"/>
      <c r="P22" s="299"/>
      <c r="Q22" s="299"/>
      <c r="R22" s="299"/>
      <c r="S22" s="299"/>
      <c r="T22" s="299"/>
      <c r="U22" s="299"/>
      <c r="V22" s="299"/>
      <c r="W22" s="299"/>
      <c r="X22" s="299"/>
      <c r="Y22" s="299"/>
      <c r="Z22" s="299"/>
      <c r="AA22" s="299"/>
      <c r="AB22" s="299"/>
      <c r="AC22" s="299"/>
      <c r="AD22" s="299"/>
      <c r="AE22" s="299"/>
      <c r="AF22" s="299"/>
      <c r="AG22" s="299"/>
      <c r="AH22" s="299"/>
      <c r="AI22" s="299"/>
      <c r="AJ22" s="299"/>
      <c r="AK22" s="299"/>
      <c r="AL22" s="299"/>
      <c r="AM22" s="299"/>
      <c r="AN22" s="299"/>
      <c r="AO22" s="299"/>
      <c r="AP22" s="299"/>
      <c r="AQ22" s="299"/>
      <c r="AR22" s="299"/>
      <c r="AS22" s="299"/>
      <c r="AT22" s="299"/>
      <c r="AU22" s="299"/>
      <c r="AV22" s="299"/>
      <c r="AW22" s="194"/>
      <c r="AX22" s="194"/>
      <c r="AY22" s="194"/>
      <c r="AZ22" s="194"/>
      <c r="BA22" s="194"/>
      <c r="BB22" s="194"/>
      <c r="BC22" s="194"/>
      <c r="BD22" s="194"/>
      <c r="BE22" s="194"/>
      <c r="BF22" s="194"/>
      <c r="BG22" s="194"/>
      <c r="BH22" s="194"/>
      <c r="BI22" s="194"/>
      <c r="BJ22" s="194"/>
      <c r="BK22" s="194"/>
      <c r="BL22" s="194"/>
      <c r="BM22" s="194"/>
      <c r="BN22" s="194"/>
      <c r="BO22" s="194"/>
      <c r="BP22" s="194"/>
      <c r="BQ22" s="194"/>
      <c r="BR22" s="194"/>
      <c r="BS22" s="194"/>
      <c r="BT22" s="194"/>
      <c r="BU22" s="194"/>
      <c r="BV22" s="194"/>
      <c r="BW22" s="194"/>
      <c r="BX22" s="194"/>
      <c r="BY22" s="194"/>
      <c r="BZ22" s="194"/>
      <c r="CA22" s="194"/>
      <c r="CB22" s="194"/>
      <c r="CC22" s="194"/>
      <c r="CD22" s="194"/>
      <c r="CE22" s="194"/>
      <c r="CF22" s="194"/>
      <c r="CG22" s="194"/>
      <c r="CH22" s="194"/>
      <c r="CI22" s="194"/>
      <c r="CJ22" s="194"/>
      <c r="CK22" s="194"/>
      <c r="CL22" s="194"/>
      <c r="CM22" s="194"/>
      <c r="CN22" s="194"/>
      <c r="CO22" s="194"/>
      <c r="CP22" s="194"/>
      <c r="CQ22" s="194"/>
      <c r="CR22" s="194"/>
      <c r="CS22" s="194"/>
      <c r="CT22" s="194"/>
      <c r="CU22" s="194"/>
      <c r="CV22" s="194"/>
      <c r="CW22" s="194"/>
      <c r="CX22" s="194"/>
      <c r="CY22" s="194"/>
      <c r="CZ22" s="194"/>
      <c r="DA22" s="194"/>
      <c r="DB22" s="194"/>
      <c r="DC22" s="194"/>
      <c r="DD22" s="194"/>
      <c r="DE22" s="194"/>
      <c r="DF22" s="194"/>
      <c r="DG22" s="194"/>
      <c r="DH22" s="194"/>
      <c r="DI22" s="194"/>
      <c r="DJ22" s="194"/>
      <c r="DK22" s="194"/>
      <c r="DL22" s="194"/>
      <c r="DM22" s="194"/>
      <c r="DN22" s="194"/>
      <c r="DO22" s="194"/>
      <c r="DP22" s="194"/>
      <c r="DQ22" s="194"/>
      <c r="DR22" s="194"/>
      <c r="DS22" s="194"/>
      <c r="DT22" s="194"/>
      <c r="DU22" s="194"/>
      <c r="DV22" s="194"/>
      <c r="DW22" s="194"/>
      <c r="DX22" s="194"/>
      <c r="DY22" s="168"/>
      <c r="DZ22" s="168"/>
      <c r="EA22" s="168"/>
      <c r="EB22" s="168"/>
      <c r="EC22" s="168"/>
      <c r="ED22" s="168"/>
      <c r="EE22" s="168"/>
      <c r="EF22" s="168"/>
      <c r="EG22" s="168"/>
      <c r="EH22" s="168"/>
      <c r="EI22" s="168"/>
      <c r="EJ22" s="168"/>
      <c r="EK22" s="168"/>
      <c r="EL22" s="168"/>
      <c r="EM22" s="168"/>
      <c r="EN22" s="168"/>
      <c r="EO22" s="168"/>
      <c r="EP22" s="168"/>
      <c r="EQ22" s="168"/>
      <c r="ER22" s="168"/>
      <c r="ES22" s="168"/>
      <c r="ET22" s="168"/>
      <c r="EU22" s="168"/>
      <c r="EV22" s="168"/>
    </row>
    <row r="23" spans="1:153" ht="39.6" customHeight="1" thickBot="1" x14ac:dyDescent="0.25">
      <c r="A23" s="168"/>
      <c r="B23" s="195"/>
      <c r="C23" s="191"/>
      <c r="D23" s="191"/>
      <c r="E23" s="191"/>
      <c r="F23" s="191"/>
      <c r="G23" s="191"/>
      <c r="H23" s="191"/>
      <c r="I23" s="194"/>
      <c r="J23" s="168"/>
      <c r="K23" s="168"/>
      <c r="L23" s="194"/>
      <c r="M23" s="194"/>
      <c r="N23" s="194"/>
      <c r="O23" s="194"/>
      <c r="P23" s="194"/>
      <c r="Q23" s="194"/>
      <c r="R23" s="194"/>
      <c r="S23" s="194"/>
      <c r="T23" s="194"/>
      <c r="U23" s="194"/>
      <c r="V23" s="194"/>
      <c r="W23" s="194"/>
      <c r="X23" s="194"/>
      <c r="Y23" s="194"/>
      <c r="Z23" s="194"/>
      <c r="AA23" s="194"/>
      <c r="AB23" s="194"/>
      <c r="AC23" s="194"/>
      <c r="AD23" s="194"/>
      <c r="AE23" s="194"/>
      <c r="AF23" s="194"/>
      <c r="AG23" s="194"/>
      <c r="AH23" s="194"/>
      <c r="AI23" s="194"/>
      <c r="AJ23" s="194"/>
      <c r="AK23" s="194"/>
      <c r="AL23" s="194"/>
      <c r="AM23" s="194"/>
      <c r="AN23" s="194"/>
      <c r="AO23" s="194"/>
      <c r="AP23" s="194"/>
      <c r="AQ23" s="194"/>
      <c r="AR23" s="194"/>
      <c r="AS23" s="194"/>
      <c r="AT23" s="194"/>
      <c r="AU23" s="194"/>
      <c r="AV23" s="194"/>
      <c r="AW23" s="194"/>
      <c r="AX23" s="194"/>
      <c r="AY23" s="194"/>
      <c r="AZ23" s="194"/>
      <c r="BA23" s="194"/>
      <c r="BB23" s="194"/>
      <c r="BC23" s="194"/>
      <c r="BD23" s="194"/>
      <c r="BE23" s="194"/>
      <c r="BF23" s="194"/>
      <c r="BG23" s="194"/>
      <c r="BH23" s="194"/>
      <c r="BI23" s="194"/>
      <c r="BJ23" s="194"/>
      <c r="BK23" s="194"/>
      <c r="BL23" s="194"/>
      <c r="BM23" s="194"/>
      <c r="BN23" s="194"/>
      <c r="BO23" s="194"/>
      <c r="BP23" s="194"/>
      <c r="BQ23" s="194"/>
      <c r="BR23" s="194"/>
      <c r="BS23" s="194"/>
      <c r="BT23" s="194"/>
      <c r="BU23" s="194"/>
      <c r="BV23" s="194"/>
      <c r="BW23" s="194"/>
      <c r="BX23" s="194"/>
      <c r="BY23" s="194"/>
      <c r="BZ23" s="194"/>
      <c r="CA23" s="194"/>
      <c r="CB23" s="194"/>
      <c r="CC23" s="194"/>
      <c r="CD23" s="194"/>
      <c r="CE23" s="194"/>
      <c r="CF23" s="194"/>
      <c r="CG23" s="194"/>
      <c r="CH23" s="194"/>
      <c r="CI23" s="194"/>
      <c r="CJ23" s="194"/>
      <c r="CK23" s="194"/>
      <c r="CL23" s="194"/>
      <c r="CM23" s="194"/>
      <c r="CN23" s="194"/>
      <c r="CO23" s="194"/>
      <c r="CP23" s="194"/>
      <c r="CQ23" s="194"/>
      <c r="CR23" s="194"/>
      <c r="CS23" s="194"/>
      <c r="CT23" s="194"/>
      <c r="CU23" s="194"/>
      <c r="CV23" s="194"/>
      <c r="CW23" s="194"/>
      <c r="CX23" s="194"/>
      <c r="CY23" s="194"/>
      <c r="CZ23" s="194"/>
      <c r="DA23" s="194"/>
      <c r="DB23" s="194"/>
      <c r="DC23" s="194"/>
      <c r="DD23" s="194"/>
      <c r="DE23" s="194"/>
      <c r="DF23" s="194"/>
      <c r="DG23" s="194"/>
      <c r="DH23" s="194"/>
      <c r="DI23" s="194"/>
      <c r="DJ23" s="194"/>
      <c r="DK23" s="194"/>
      <c r="DL23" s="194"/>
      <c r="DM23" s="194"/>
      <c r="DN23" s="194"/>
      <c r="DO23" s="194"/>
      <c r="DP23" s="194"/>
      <c r="DQ23" s="194"/>
      <c r="DR23" s="194"/>
      <c r="DS23" s="194"/>
      <c r="DT23" s="194"/>
      <c r="DU23" s="194"/>
      <c r="DV23" s="194"/>
      <c r="DW23" s="194"/>
      <c r="DX23" s="194"/>
      <c r="DY23" s="168"/>
      <c r="DZ23" s="168"/>
      <c r="EA23" s="168"/>
      <c r="EB23" s="168"/>
      <c r="EC23" s="168"/>
      <c r="ED23" s="168"/>
      <c r="EE23" s="168"/>
      <c r="EF23" s="168"/>
      <c r="EG23" s="168"/>
      <c r="EH23" s="168"/>
      <c r="EI23" s="168"/>
      <c r="EJ23" s="168"/>
      <c r="EK23" s="168"/>
      <c r="EL23" s="168"/>
      <c r="EM23" s="168"/>
      <c r="EN23" s="168"/>
      <c r="EO23" s="168"/>
      <c r="EP23" s="168"/>
      <c r="EQ23" s="168"/>
      <c r="ER23" s="168"/>
      <c r="ES23" s="168"/>
      <c r="ET23" s="168"/>
      <c r="EU23" s="168"/>
      <c r="EV23" s="168"/>
    </row>
    <row r="24" spans="1:153" ht="94.15" customHeight="1" thickBot="1" x14ac:dyDescent="0.25">
      <c r="A24" s="306" t="s">
        <v>310</v>
      </c>
      <c r="B24" s="307"/>
      <c r="C24" s="124" t="s">
        <v>313</v>
      </c>
      <c r="D24" s="124" t="s">
        <v>312</v>
      </c>
      <c r="E24" s="124" t="s">
        <v>314</v>
      </c>
      <c r="F24" s="124" t="s">
        <v>316</v>
      </c>
      <c r="G24" s="124" t="s">
        <v>317</v>
      </c>
      <c r="H24" s="125" t="s">
        <v>311</v>
      </c>
      <c r="I24" s="308" t="s">
        <v>328</v>
      </c>
      <c r="J24" s="309"/>
      <c r="M24" s="310" t="s">
        <v>306</v>
      </c>
      <c r="N24" s="311"/>
      <c r="O24" s="311"/>
      <c r="P24" s="311"/>
      <c r="Q24" s="311"/>
      <c r="R24" s="311"/>
      <c r="S24" s="311"/>
      <c r="T24" s="311"/>
      <c r="U24" s="311"/>
      <c r="V24" s="311"/>
      <c r="W24" s="311"/>
      <c r="X24" s="311"/>
      <c r="Y24" s="311"/>
      <c r="Z24" s="311"/>
      <c r="AA24" s="311"/>
      <c r="AB24" s="311"/>
      <c r="AC24" s="311"/>
      <c r="AD24" s="311"/>
      <c r="AE24" s="311"/>
      <c r="AF24" s="311"/>
      <c r="AG24" s="311"/>
      <c r="AH24" s="311"/>
      <c r="AI24" s="311"/>
      <c r="AJ24" s="311"/>
      <c r="AK24" s="311"/>
      <c r="AL24" s="311"/>
      <c r="AM24" s="311"/>
      <c r="AN24" s="311"/>
      <c r="AO24" s="311"/>
      <c r="AP24" s="311"/>
      <c r="AQ24" s="311"/>
      <c r="AR24" s="311"/>
      <c r="AS24" s="311"/>
      <c r="AT24" s="311"/>
      <c r="AU24" s="311"/>
      <c r="AV24" s="312"/>
      <c r="AW24" s="194"/>
      <c r="AX24" s="194"/>
      <c r="AY24" s="194"/>
      <c r="AZ24" s="194"/>
      <c r="BA24" s="194"/>
      <c r="BB24" s="194"/>
      <c r="BC24" s="194"/>
      <c r="BD24" s="194"/>
      <c r="BE24" s="194"/>
      <c r="BF24" s="194"/>
      <c r="BG24" s="194"/>
      <c r="BH24" s="194"/>
      <c r="BI24" s="194"/>
      <c r="BJ24" s="194"/>
      <c r="BK24" s="194"/>
      <c r="BL24" s="194"/>
      <c r="BM24" s="194"/>
      <c r="BN24" s="194"/>
      <c r="BO24" s="194"/>
      <c r="BP24" s="194"/>
      <c r="BQ24" s="194"/>
      <c r="BR24" s="194"/>
      <c r="BS24" s="194"/>
      <c r="BT24" s="194"/>
      <c r="BU24" s="194"/>
      <c r="BV24" s="194"/>
      <c r="BW24" s="194"/>
      <c r="BX24" s="194"/>
      <c r="BY24" s="194"/>
      <c r="BZ24" s="194"/>
      <c r="CA24" s="194"/>
      <c r="CB24" s="194"/>
      <c r="CC24" s="194"/>
      <c r="CD24" s="194"/>
      <c r="CE24" s="194"/>
      <c r="CF24" s="194"/>
      <c r="CG24" s="194"/>
      <c r="CH24" s="194"/>
      <c r="CI24" s="194"/>
      <c r="CJ24" s="194"/>
      <c r="CK24" s="194"/>
      <c r="CL24" s="194"/>
      <c r="CM24" s="194"/>
      <c r="CN24" s="194"/>
      <c r="CO24" s="194"/>
      <c r="CP24" s="194"/>
      <c r="CQ24" s="194"/>
      <c r="CR24" s="194"/>
      <c r="CS24" s="194"/>
      <c r="CT24" s="194"/>
      <c r="CU24" s="194"/>
      <c r="CV24" s="194"/>
      <c r="CW24" s="194"/>
      <c r="CX24" s="194"/>
      <c r="CY24" s="194"/>
      <c r="CZ24" s="194"/>
      <c r="DA24" s="194"/>
      <c r="DB24" s="194"/>
      <c r="DC24" s="194"/>
      <c r="DD24" s="194"/>
      <c r="DE24" s="194"/>
      <c r="DF24" s="194"/>
      <c r="DG24" s="194"/>
      <c r="DH24" s="194"/>
      <c r="DI24" s="194"/>
      <c r="DJ24" s="194"/>
      <c r="DK24" s="194"/>
      <c r="DL24" s="194"/>
      <c r="DM24" s="194"/>
      <c r="DN24" s="194"/>
      <c r="DO24" s="194"/>
      <c r="DP24" s="194"/>
      <c r="DQ24" s="194"/>
      <c r="DR24" s="194"/>
      <c r="DS24" s="194"/>
      <c r="DT24" s="194"/>
      <c r="DU24" s="194"/>
      <c r="DV24" s="194"/>
      <c r="DW24" s="194"/>
      <c r="DX24" s="194"/>
      <c r="DY24" s="168"/>
      <c r="DZ24" s="168"/>
      <c r="EA24" s="168"/>
      <c r="EB24" s="168"/>
      <c r="EC24" s="168"/>
      <c r="ED24" s="168"/>
      <c r="EE24" s="168"/>
      <c r="EF24" s="168"/>
      <c r="EG24" s="168"/>
      <c r="EH24" s="168"/>
      <c r="EI24" s="168"/>
      <c r="EJ24" s="168"/>
      <c r="EK24" s="168"/>
      <c r="EL24" s="168"/>
      <c r="EM24" s="168"/>
      <c r="EN24" s="168"/>
      <c r="EO24" s="168"/>
      <c r="EP24" s="168"/>
      <c r="EQ24" s="168"/>
      <c r="ER24" s="168"/>
      <c r="ES24" s="168"/>
      <c r="ET24" s="168"/>
      <c r="EU24" s="168"/>
      <c r="EV24" s="168"/>
      <c r="EW24" s="168"/>
    </row>
    <row r="25" spans="1:153" ht="15" customHeight="1" x14ac:dyDescent="0.2">
      <c r="A25" s="313" t="s">
        <v>309</v>
      </c>
      <c r="B25" s="314"/>
      <c r="C25" s="117">
        <f>12*12</f>
        <v>144</v>
      </c>
      <c r="D25" s="117">
        <v>60</v>
      </c>
      <c r="E25" s="117">
        <f>IF($C$3="predĺžený",SUM(I18:EV18),SUM(I18:EV18))</f>
        <v>65</v>
      </c>
      <c r="F25" s="117">
        <v>36</v>
      </c>
      <c r="G25" s="117" t="str">
        <f>IF($G$19=H25,(IF($C$3="predĺžený",SUM(I19:EV19),SUM(I19:EV19)))," ")</f>
        <v xml:space="preserve"> </v>
      </c>
      <c r="H25" s="118">
        <v>3.2</v>
      </c>
      <c r="I25" s="118">
        <v>12</v>
      </c>
      <c r="J25" s="118">
        <v>12</v>
      </c>
      <c r="M25" s="182" t="s">
        <v>265</v>
      </c>
      <c r="N25" s="315" t="s">
        <v>319</v>
      </c>
      <c r="O25" s="315"/>
      <c r="P25" s="315"/>
      <c r="Q25" s="315"/>
      <c r="R25" s="315"/>
      <c r="S25" s="315"/>
      <c r="T25" s="315"/>
      <c r="U25" s="315"/>
      <c r="V25" s="315"/>
      <c r="W25" s="315"/>
      <c r="X25" s="315"/>
      <c r="Y25" s="315"/>
      <c r="Z25" s="315"/>
      <c r="AA25" s="315"/>
      <c r="AB25" s="315"/>
      <c r="AC25" s="315"/>
      <c r="AD25" s="315"/>
      <c r="AE25" s="315"/>
      <c r="AF25" s="315"/>
      <c r="AG25" s="315"/>
      <c r="AH25" s="315"/>
      <c r="AI25" s="315"/>
      <c r="AJ25" s="315"/>
      <c r="AK25" s="315"/>
      <c r="AL25" s="315"/>
      <c r="AM25" s="315"/>
      <c r="AN25" s="315"/>
      <c r="AO25" s="315"/>
      <c r="AP25" s="315"/>
      <c r="AQ25" s="315"/>
      <c r="AR25" s="315"/>
      <c r="AS25" s="315"/>
      <c r="AT25" s="315"/>
      <c r="AU25" s="315"/>
      <c r="AV25" s="316"/>
      <c r="AW25" s="194"/>
      <c r="AX25" s="194"/>
      <c r="AY25" s="194"/>
      <c r="AZ25" s="194"/>
      <c r="BA25" s="194"/>
      <c r="BB25" s="194"/>
      <c r="BC25" s="194"/>
      <c r="BD25" s="194"/>
      <c r="BE25" s="194"/>
      <c r="BF25" s="194"/>
      <c r="BG25" s="194"/>
      <c r="BH25" s="194"/>
      <c r="BI25" s="194"/>
      <c r="BJ25" s="194"/>
      <c r="BK25" s="194"/>
      <c r="BL25" s="194"/>
      <c r="BM25" s="194"/>
      <c r="BN25" s="194"/>
      <c r="BO25" s="194"/>
      <c r="BP25" s="194"/>
      <c r="BQ25" s="194"/>
      <c r="BR25" s="194"/>
      <c r="BS25" s="194"/>
      <c r="BT25" s="194"/>
      <c r="BU25" s="194"/>
      <c r="BV25" s="194"/>
      <c r="BW25" s="194"/>
      <c r="BX25" s="194"/>
      <c r="BY25" s="194"/>
      <c r="BZ25" s="194"/>
      <c r="CA25" s="194"/>
      <c r="CB25" s="194"/>
      <c r="CC25" s="194"/>
      <c r="CD25" s="194"/>
      <c r="CE25" s="194"/>
      <c r="CF25" s="194"/>
      <c r="CG25" s="194"/>
      <c r="CH25" s="194"/>
      <c r="CI25" s="194"/>
      <c r="CJ25" s="194"/>
      <c r="CK25" s="194"/>
      <c r="CL25" s="194"/>
      <c r="CM25" s="194"/>
      <c r="CN25" s="194"/>
      <c r="CO25" s="194"/>
      <c r="CP25" s="194"/>
      <c r="CQ25" s="194"/>
      <c r="CR25" s="194"/>
      <c r="CS25" s="194"/>
      <c r="CT25" s="194"/>
      <c r="CU25" s="194"/>
      <c r="CV25" s="194"/>
      <c r="CW25" s="194"/>
      <c r="CX25" s="194"/>
      <c r="CY25" s="194"/>
      <c r="CZ25" s="194"/>
      <c r="DA25" s="194"/>
      <c r="DB25" s="194"/>
      <c r="DC25" s="194"/>
      <c r="DD25" s="194"/>
      <c r="DE25" s="194"/>
      <c r="DF25" s="194"/>
      <c r="DG25" s="194"/>
      <c r="DH25" s="194"/>
      <c r="DI25" s="194"/>
      <c r="DJ25" s="194"/>
      <c r="DK25" s="194"/>
      <c r="DL25" s="194"/>
      <c r="DM25" s="194"/>
      <c r="DN25" s="194"/>
      <c r="DO25" s="194"/>
      <c r="DP25" s="194"/>
      <c r="DQ25" s="194"/>
      <c r="DR25" s="194"/>
      <c r="DS25" s="194"/>
      <c r="DT25" s="194"/>
      <c r="DU25" s="194"/>
      <c r="DV25" s="194"/>
      <c r="DW25" s="194"/>
      <c r="DX25" s="194"/>
      <c r="DY25" s="168"/>
      <c r="DZ25" s="168"/>
      <c r="EA25" s="168"/>
      <c r="EB25" s="168"/>
      <c r="EC25" s="168"/>
      <c r="ED25" s="168"/>
      <c r="EE25" s="168"/>
      <c r="EF25" s="168"/>
      <c r="EG25" s="168"/>
      <c r="EH25" s="168"/>
      <c r="EI25" s="168"/>
      <c r="EJ25" s="168"/>
      <c r="EK25" s="168"/>
      <c r="EL25" s="168"/>
      <c r="EM25" s="168"/>
      <c r="EN25" s="168"/>
      <c r="EO25" s="168"/>
      <c r="EP25" s="168"/>
      <c r="EQ25" s="168"/>
      <c r="ER25" s="168"/>
      <c r="ES25" s="168"/>
      <c r="ET25" s="168"/>
      <c r="EU25" s="168"/>
      <c r="EV25" s="168"/>
      <c r="EW25" s="168"/>
    </row>
    <row r="26" spans="1:153" ht="15" customHeight="1" x14ac:dyDescent="0.2">
      <c r="A26" s="317" t="s">
        <v>0</v>
      </c>
      <c r="B26" s="318"/>
      <c r="C26" s="106">
        <f>12*8</f>
        <v>96</v>
      </c>
      <c r="D26" s="106">
        <v>60</v>
      </c>
      <c r="E26" s="106">
        <f>IF($C$3="predĺžený",SUM(I18:EV18),SUM(I18:CZ18))</f>
        <v>65</v>
      </c>
      <c r="F26" s="106">
        <v>36</v>
      </c>
      <c r="G26" s="117">
        <f>IF($G$19=H26,(IF($C$3="predĺžený",SUM(I19:EV19),SUM(I19:CZ19)))," ")</f>
        <v>55</v>
      </c>
      <c r="H26" s="119">
        <v>2.5</v>
      </c>
      <c r="I26" s="119">
        <v>8</v>
      </c>
      <c r="J26" s="119">
        <v>12</v>
      </c>
      <c r="M26" s="180" t="s">
        <v>266</v>
      </c>
      <c r="N26" s="319" t="s">
        <v>320</v>
      </c>
      <c r="O26" s="319"/>
      <c r="P26" s="319"/>
      <c r="Q26" s="319"/>
      <c r="R26" s="319"/>
      <c r="S26" s="319"/>
      <c r="T26" s="319"/>
      <c r="U26" s="319"/>
      <c r="V26" s="319"/>
      <c r="W26" s="319"/>
      <c r="X26" s="319"/>
      <c r="Y26" s="319"/>
      <c r="Z26" s="319"/>
      <c r="AA26" s="319"/>
      <c r="AB26" s="319"/>
      <c r="AC26" s="319"/>
      <c r="AD26" s="319"/>
      <c r="AE26" s="319"/>
      <c r="AF26" s="319"/>
      <c r="AG26" s="319"/>
      <c r="AH26" s="319"/>
      <c r="AI26" s="319"/>
      <c r="AJ26" s="319"/>
      <c r="AK26" s="319"/>
      <c r="AL26" s="319"/>
      <c r="AM26" s="319"/>
      <c r="AN26" s="319"/>
      <c r="AO26" s="319"/>
      <c r="AP26" s="319"/>
      <c r="AQ26" s="319"/>
      <c r="AR26" s="319"/>
      <c r="AS26" s="319"/>
      <c r="AT26" s="319"/>
      <c r="AU26" s="319"/>
      <c r="AV26" s="320"/>
      <c r="AW26" s="194"/>
      <c r="AX26" s="194"/>
      <c r="AY26" s="194"/>
      <c r="AZ26" s="194"/>
      <c r="BA26" s="194"/>
      <c r="BB26" s="194"/>
      <c r="BC26" s="194"/>
      <c r="BD26" s="194"/>
      <c r="BE26" s="194"/>
      <c r="BF26" s="194"/>
      <c r="BG26" s="194"/>
      <c r="BH26" s="194"/>
      <c r="BI26" s="194"/>
      <c r="BJ26" s="194"/>
      <c r="BK26" s="194"/>
      <c r="BL26" s="194"/>
      <c r="BM26" s="194"/>
      <c r="BN26" s="194"/>
      <c r="BO26" s="194"/>
      <c r="BP26" s="194"/>
      <c r="BQ26" s="194"/>
      <c r="BR26" s="194"/>
      <c r="BS26" s="194"/>
      <c r="BT26" s="194"/>
      <c r="BU26" s="194"/>
      <c r="BV26" s="194"/>
      <c r="BW26" s="194"/>
      <c r="BX26" s="194"/>
      <c r="BY26" s="194"/>
      <c r="BZ26" s="194"/>
      <c r="CA26" s="194"/>
      <c r="CB26" s="194"/>
      <c r="CC26" s="194"/>
      <c r="CD26" s="194"/>
      <c r="CE26" s="194"/>
      <c r="CF26" s="194"/>
      <c r="CG26" s="194"/>
      <c r="CH26" s="194"/>
      <c r="CI26" s="194"/>
      <c r="CJ26" s="194"/>
      <c r="CK26" s="194"/>
      <c r="CL26" s="194"/>
      <c r="CM26" s="194"/>
      <c r="CN26" s="194"/>
      <c r="CO26" s="194"/>
      <c r="CP26" s="194"/>
      <c r="CQ26" s="194"/>
      <c r="CR26" s="194"/>
      <c r="CS26" s="194"/>
      <c r="CT26" s="194"/>
      <c r="CU26" s="194"/>
      <c r="CV26" s="194"/>
      <c r="CW26" s="194"/>
      <c r="CX26" s="194"/>
      <c r="CY26" s="194"/>
      <c r="CZ26" s="194"/>
      <c r="DA26" s="194"/>
      <c r="DB26" s="194"/>
      <c r="DC26" s="194"/>
      <c r="DD26" s="194"/>
      <c r="DE26" s="194"/>
      <c r="DF26" s="194"/>
      <c r="DG26" s="194"/>
      <c r="DH26" s="194"/>
      <c r="DI26" s="194"/>
      <c r="DJ26" s="194"/>
      <c r="DK26" s="194"/>
      <c r="DL26" s="194"/>
      <c r="DM26" s="194"/>
      <c r="DN26" s="194"/>
      <c r="DO26" s="194"/>
      <c r="DP26" s="194"/>
      <c r="DQ26" s="194"/>
      <c r="DR26" s="194"/>
      <c r="DS26" s="194"/>
      <c r="DT26" s="194"/>
      <c r="DU26" s="194"/>
      <c r="DV26" s="194"/>
      <c r="DW26" s="194"/>
      <c r="DX26" s="194"/>
      <c r="DY26" s="168"/>
      <c r="DZ26" s="168"/>
      <c r="EA26" s="168"/>
      <c r="EB26" s="168"/>
      <c r="EC26" s="168"/>
      <c r="ED26" s="168"/>
      <c r="EE26" s="168"/>
      <c r="EF26" s="168"/>
      <c r="EG26" s="168"/>
      <c r="EH26" s="168"/>
      <c r="EI26" s="168"/>
      <c r="EJ26" s="168"/>
      <c r="EK26" s="168"/>
      <c r="EL26" s="168"/>
      <c r="EM26" s="168"/>
      <c r="EN26" s="168"/>
      <c r="EO26" s="168"/>
      <c r="EP26" s="168"/>
      <c r="EQ26" s="168"/>
      <c r="ER26" s="168"/>
      <c r="ES26" s="168"/>
      <c r="ET26" s="168"/>
      <c r="EU26" s="168"/>
      <c r="EV26" s="168"/>
      <c r="EW26" s="168"/>
    </row>
    <row r="27" spans="1:153" ht="15" customHeight="1" thickBot="1" x14ac:dyDescent="0.25">
      <c r="A27" s="300" t="s">
        <v>307</v>
      </c>
      <c r="B27" s="301"/>
      <c r="C27" s="107">
        <f>6*12</f>
        <v>72</v>
      </c>
      <c r="D27" s="107">
        <v>36</v>
      </c>
      <c r="E27" s="107">
        <f>IF($C$3="predĺžený",SUM(I18:DX18),SUM(I18:CB18))</f>
        <v>65</v>
      </c>
      <c r="F27" s="107">
        <v>36</v>
      </c>
      <c r="G27" s="117" t="str">
        <f>IF($G$19=H27,(IF($C$3="predĺžený",SUM(I19:DX19),SUM(I19:CB19)))," ")</f>
        <v xml:space="preserve"> </v>
      </c>
      <c r="H27" s="116">
        <v>1.6</v>
      </c>
      <c r="I27" s="116">
        <v>6</v>
      </c>
      <c r="J27" s="116">
        <v>10</v>
      </c>
      <c r="M27" s="183" t="s">
        <v>274</v>
      </c>
      <c r="N27" s="302" t="s">
        <v>318</v>
      </c>
      <c r="O27" s="302"/>
      <c r="P27" s="302"/>
      <c r="Q27" s="302"/>
      <c r="R27" s="302"/>
      <c r="S27" s="302"/>
      <c r="T27" s="302"/>
      <c r="U27" s="302"/>
      <c r="V27" s="302"/>
      <c r="W27" s="302"/>
      <c r="X27" s="302"/>
      <c r="Y27" s="302"/>
      <c r="Z27" s="302"/>
      <c r="AA27" s="302"/>
      <c r="AB27" s="302"/>
      <c r="AC27" s="302"/>
      <c r="AD27" s="302"/>
      <c r="AE27" s="302"/>
      <c r="AF27" s="302"/>
      <c r="AG27" s="302"/>
      <c r="AH27" s="302"/>
      <c r="AI27" s="302"/>
      <c r="AJ27" s="302"/>
      <c r="AK27" s="302"/>
      <c r="AL27" s="302"/>
      <c r="AM27" s="302"/>
      <c r="AN27" s="302"/>
      <c r="AO27" s="302"/>
      <c r="AP27" s="302"/>
      <c r="AQ27" s="302"/>
      <c r="AR27" s="302"/>
      <c r="AS27" s="302"/>
      <c r="AT27" s="302"/>
      <c r="AU27" s="302"/>
      <c r="AV27" s="303"/>
      <c r="AW27" s="194"/>
      <c r="AX27" s="194"/>
      <c r="AY27" s="194"/>
      <c r="AZ27" s="194"/>
      <c r="BA27" s="194"/>
      <c r="BB27" s="194"/>
      <c r="BC27" s="194"/>
      <c r="BD27" s="194"/>
      <c r="BE27" s="194"/>
      <c r="BF27" s="194"/>
      <c r="BG27" s="194"/>
      <c r="BH27" s="194"/>
      <c r="BI27" s="194"/>
      <c r="BJ27" s="194"/>
      <c r="BK27" s="194"/>
      <c r="BL27" s="194"/>
      <c r="BM27" s="194"/>
      <c r="BN27" s="194"/>
      <c r="BO27" s="194"/>
      <c r="BP27" s="194"/>
      <c r="BQ27" s="194"/>
      <c r="BR27" s="194"/>
      <c r="BS27" s="194"/>
      <c r="BT27" s="194"/>
      <c r="BU27" s="194"/>
      <c r="BV27" s="194"/>
      <c r="BW27" s="194"/>
      <c r="BX27" s="194"/>
      <c r="BY27" s="194"/>
      <c r="BZ27" s="194"/>
      <c r="CA27" s="194"/>
      <c r="CB27" s="194"/>
      <c r="CC27" s="194"/>
      <c r="CD27" s="194"/>
      <c r="CE27" s="194"/>
      <c r="CF27" s="194"/>
      <c r="CG27" s="194"/>
      <c r="CH27" s="194"/>
      <c r="CI27" s="194"/>
      <c r="CJ27" s="194"/>
      <c r="CK27" s="194"/>
      <c r="CL27" s="194"/>
      <c r="CM27" s="194"/>
      <c r="CN27" s="194"/>
      <c r="CO27" s="194"/>
      <c r="CP27" s="194"/>
      <c r="CQ27" s="194"/>
      <c r="CR27" s="194"/>
      <c r="CS27" s="194"/>
      <c r="CT27" s="194"/>
      <c r="CU27" s="194"/>
      <c r="CV27" s="194"/>
      <c r="CW27" s="194"/>
      <c r="CX27" s="194"/>
      <c r="CY27" s="194"/>
      <c r="CZ27" s="194"/>
      <c r="DA27" s="194"/>
      <c r="DB27" s="194"/>
      <c r="DC27" s="194"/>
      <c r="DD27" s="194"/>
      <c r="DE27" s="194"/>
      <c r="DF27" s="194"/>
      <c r="DG27" s="194"/>
      <c r="DH27" s="194"/>
      <c r="DI27" s="194"/>
      <c r="DJ27" s="194"/>
      <c r="DK27" s="194"/>
      <c r="DL27" s="194"/>
      <c r="DM27" s="194"/>
      <c r="DN27" s="194"/>
      <c r="DO27" s="194"/>
      <c r="DP27" s="194"/>
      <c r="DQ27" s="194"/>
      <c r="DR27" s="194"/>
      <c r="DS27" s="194"/>
      <c r="DT27" s="194"/>
      <c r="DU27" s="194"/>
      <c r="DV27" s="194"/>
      <c r="DW27" s="194"/>
      <c r="DX27" s="194"/>
      <c r="DY27" s="168"/>
      <c r="DZ27" s="168"/>
      <c r="EA27" s="168"/>
      <c r="EB27" s="168"/>
      <c r="EC27" s="168"/>
      <c r="ED27" s="168"/>
      <c r="EE27" s="168"/>
      <c r="EF27" s="168"/>
      <c r="EG27" s="168"/>
      <c r="EH27" s="168"/>
      <c r="EI27" s="168"/>
      <c r="EJ27" s="168"/>
      <c r="EK27" s="168"/>
      <c r="EL27" s="168"/>
      <c r="EM27" s="168"/>
      <c r="EN27" s="168"/>
      <c r="EO27" s="168"/>
      <c r="EP27" s="168"/>
      <c r="EQ27" s="168"/>
      <c r="ER27" s="168"/>
      <c r="ES27" s="168"/>
      <c r="ET27" s="168"/>
      <c r="EU27" s="168"/>
      <c r="EV27" s="168"/>
      <c r="EW27" s="168"/>
    </row>
    <row r="28" spans="1:153" ht="15" customHeight="1" thickBot="1" x14ac:dyDescent="0.3">
      <c r="A28" s="120" t="s">
        <v>347</v>
      </c>
      <c r="B28" s="122"/>
      <c r="C28" s="128">
        <f>VLOOKUP(E2,A25:C27,3,)</f>
        <v>96</v>
      </c>
      <c r="D28" s="123">
        <f>VLOOKUP($E$2,A25:D27,4,)</f>
        <v>60</v>
      </c>
      <c r="E28" s="128">
        <f>VLOOKUP($E$2,A25:E27,5,)</f>
        <v>65</v>
      </c>
      <c r="F28" s="123">
        <f>VLOOKUP($E$2,A25:F27,6,)</f>
        <v>36</v>
      </c>
      <c r="G28" s="128">
        <f>VLOOKUP($E$2,A25:G27,7,)</f>
        <v>55</v>
      </c>
      <c r="H28" s="129">
        <f>VLOOKUP($E$2,A25:H27,8,)</f>
        <v>2.5</v>
      </c>
      <c r="I28" s="129">
        <f>VLOOKUP($E$2,A25:I27,9,)</f>
        <v>8</v>
      </c>
      <c r="J28" s="129">
        <f>VLOOKUP($E$2,A25:J27,10,)</f>
        <v>12</v>
      </c>
      <c r="M28" s="181"/>
      <c r="N28" s="304" t="str">
        <f>VLOOKUP($E$2,A25:N27,14,)</f>
        <v>PM projektov so zložitosťou 2,5 alebo zástupca PM projektov so zložitosťou minimálne 3,2</v>
      </c>
      <c r="O28" s="304"/>
      <c r="P28" s="304"/>
      <c r="Q28" s="304"/>
      <c r="R28" s="304"/>
      <c r="S28" s="304"/>
      <c r="T28" s="304"/>
      <c r="U28" s="304"/>
      <c r="V28" s="304"/>
      <c r="W28" s="304"/>
      <c r="X28" s="304"/>
      <c r="Y28" s="304"/>
      <c r="Z28" s="304"/>
      <c r="AA28" s="304"/>
      <c r="AB28" s="304"/>
      <c r="AC28" s="304"/>
      <c r="AD28" s="304"/>
      <c r="AE28" s="304"/>
      <c r="AF28" s="304"/>
      <c r="AG28" s="304"/>
      <c r="AH28" s="304"/>
      <c r="AI28" s="304"/>
      <c r="AJ28" s="304"/>
      <c r="AK28" s="304"/>
      <c r="AL28" s="304"/>
      <c r="AM28" s="304"/>
      <c r="AN28" s="304"/>
      <c r="AO28" s="304"/>
      <c r="AP28" s="304"/>
      <c r="AQ28" s="304"/>
      <c r="AR28" s="304"/>
      <c r="AS28" s="304"/>
      <c r="AT28" s="304"/>
      <c r="AU28" s="304"/>
      <c r="AV28" s="305"/>
      <c r="AW28" s="168"/>
      <c r="AX28" s="168"/>
      <c r="AY28" s="168"/>
      <c r="AZ28" s="168"/>
      <c r="BA28" s="168"/>
      <c r="BB28" s="168"/>
      <c r="BC28" s="168"/>
      <c r="BD28" s="168"/>
      <c r="BE28" s="168"/>
      <c r="BF28" s="168"/>
      <c r="BG28" s="168"/>
      <c r="BH28" s="168"/>
      <c r="BI28" s="168"/>
      <c r="BJ28" s="168"/>
      <c r="BK28" s="168"/>
      <c r="BL28" s="168"/>
      <c r="BM28" s="168"/>
      <c r="BN28" s="168"/>
      <c r="BO28" s="168"/>
      <c r="BP28" s="168"/>
      <c r="BQ28" s="168"/>
      <c r="BR28" s="168"/>
      <c r="BS28" s="168"/>
      <c r="BT28" s="168"/>
      <c r="BU28" s="168"/>
      <c r="BV28" s="168"/>
      <c r="BW28" s="168"/>
      <c r="BX28" s="168"/>
      <c r="BY28" s="168"/>
      <c r="BZ28" s="168"/>
      <c r="CA28" s="168"/>
      <c r="CB28" s="168"/>
      <c r="CC28" s="168"/>
      <c r="CD28" s="168"/>
      <c r="CE28" s="168"/>
      <c r="CF28" s="168"/>
      <c r="CG28" s="168"/>
      <c r="CH28" s="168"/>
      <c r="CI28" s="168"/>
      <c r="CJ28" s="168"/>
      <c r="CK28" s="168"/>
      <c r="CL28" s="168"/>
      <c r="CM28" s="168"/>
      <c r="CN28" s="168"/>
      <c r="CO28" s="168"/>
      <c r="CP28" s="168"/>
      <c r="CQ28" s="168"/>
      <c r="CR28" s="168"/>
      <c r="CS28" s="168"/>
      <c r="CT28" s="168"/>
      <c r="CU28" s="168"/>
      <c r="CV28" s="168"/>
      <c r="CW28" s="168"/>
      <c r="CX28" s="168"/>
      <c r="CY28" s="168"/>
      <c r="CZ28" s="168"/>
      <c r="DA28" s="168"/>
      <c r="DB28" s="168"/>
      <c r="DC28" s="168"/>
      <c r="DD28" s="168"/>
      <c r="DE28" s="168"/>
      <c r="DF28" s="168"/>
      <c r="DG28" s="168"/>
      <c r="DH28" s="168"/>
      <c r="DI28" s="168"/>
      <c r="DJ28" s="168"/>
      <c r="DK28" s="168"/>
      <c r="DL28" s="168"/>
      <c r="DM28" s="168"/>
      <c r="DN28" s="168"/>
      <c r="DO28" s="168"/>
      <c r="DP28" s="168"/>
      <c r="DQ28" s="168"/>
      <c r="DR28" s="168"/>
      <c r="DS28" s="168"/>
      <c r="DT28" s="168"/>
      <c r="DU28" s="168"/>
      <c r="DV28" s="168"/>
      <c r="DW28" s="168"/>
      <c r="DX28" s="168"/>
      <c r="DY28" s="168"/>
      <c r="DZ28" s="168"/>
      <c r="EA28" s="168"/>
      <c r="EB28" s="168"/>
      <c r="EC28" s="168"/>
      <c r="ED28" s="168"/>
      <c r="EE28" s="168"/>
      <c r="EF28" s="168"/>
      <c r="EG28" s="168"/>
      <c r="EH28" s="168"/>
      <c r="EI28" s="168"/>
      <c r="EJ28" s="168"/>
      <c r="EK28" s="168"/>
      <c r="EL28" s="168"/>
      <c r="EM28" s="168"/>
      <c r="EN28" s="168"/>
      <c r="EO28" s="168"/>
      <c r="EP28" s="168"/>
      <c r="EQ28" s="168"/>
      <c r="ER28" s="168"/>
      <c r="ES28" s="168"/>
      <c r="ET28" s="168"/>
      <c r="EU28" s="168"/>
      <c r="EV28" s="168"/>
      <c r="EW28" s="168"/>
    </row>
    <row r="29" spans="1:153" x14ac:dyDescent="0.2">
      <c r="A29" s="168"/>
      <c r="B29" s="168"/>
      <c r="C29" s="191"/>
      <c r="D29" s="191"/>
      <c r="E29" s="191"/>
      <c r="F29" s="191"/>
      <c r="G29" s="191"/>
      <c r="H29" s="168"/>
      <c r="I29" s="168"/>
      <c r="J29" s="198"/>
      <c r="K29" s="199"/>
      <c r="L29" s="200"/>
      <c r="M29" s="201"/>
      <c r="N29" s="202"/>
      <c r="O29" s="202"/>
      <c r="P29" s="201"/>
      <c r="Q29" s="203"/>
      <c r="R29" s="204"/>
      <c r="S29" s="202"/>
      <c r="T29" s="168"/>
      <c r="U29" s="168"/>
      <c r="V29" s="168"/>
      <c r="W29" s="168"/>
      <c r="X29" s="168"/>
      <c r="Y29" s="168"/>
      <c r="Z29" s="168"/>
      <c r="AA29" s="168"/>
      <c r="AB29" s="168"/>
      <c r="AC29" s="168"/>
      <c r="AD29" s="168"/>
      <c r="AE29" s="168"/>
      <c r="AF29" s="168"/>
      <c r="AG29" s="168" t="s">
        <v>308</v>
      </c>
      <c r="AH29" s="168"/>
      <c r="AI29" s="168"/>
      <c r="AJ29" s="168"/>
      <c r="AK29" s="168"/>
      <c r="AL29" s="168"/>
      <c r="AM29" s="168"/>
      <c r="AN29" s="168"/>
      <c r="AO29" s="168"/>
      <c r="AP29" s="168"/>
      <c r="AQ29" s="168"/>
      <c r="AR29" s="168"/>
      <c r="AS29" s="168"/>
      <c r="AT29" s="168"/>
      <c r="AU29" s="168"/>
      <c r="AV29" s="168"/>
      <c r="AW29" s="168"/>
      <c r="AX29" s="168"/>
      <c r="AY29" s="168"/>
      <c r="AZ29" s="168"/>
      <c r="BA29" s="168"/>
      <c r="BB29" s="168"/>
      <c r="BC29" s="168"/>
      <c r="BD29" s="168"/>
      <c r="BE29" s="168"/>
      <c r="BF29" s="168"/>
      <c r="BG29" s="168"/>
      <c r="BH29" s="168"/>
      <c r="BI29" s="168"/>
      <c r="BJ29" s="168"/>
      <c r="BK29" s="168"/>
      <c r="BL29" s="168"/>
      <c r="BM29" s="168"/>
      <c r="BN29" s="168"/>
      <c r="BO29" s="168"/>
      <c r="BP29" s="168"/>
      <c r="BQ29" s="168"/>
      <c r="BR29" s="168"/>
      <c r="BS29" s="168"/>
      <c r="BT29" s="168"/>
      <c r="BU29" s="168"/>
      <c r="BV29" s="168"/>
      <c r="BW29" s="168"/>
      <c r="BX29" s="168"/>
      <c r="BY29" s="168"/>
      <c r="BZ29" s="168"/>
      <c r="CA29" s="168"/>
      <c r="CB29" s="168"/>
      <c r="CC29" s="168"/>
      <c r="CD29" s="168"/>
      <c r="CE29" s="168"/>
      <c r="CF29" s="168"/>
      <c r="CG29" s="168"/>
      <c r="CH29" s="168"/>
      <c r="CI29" s="168"/>
      <c r="CJ29" s="168"/>
      <c r="CK29" s="168"/>
      <c r="CL29" s="168"/>
      <c r="CM29" s="168"/>
      <c r="CN29" s="168"/>
      <c r="CO29" s="168"/>
      <c r="CP29" s="168"/>
      <c r="CQ29" s="168"/>
      <c r="CR29" s="168"/>
      <c r="CS29" s="168"/>
      <c r="CT29" s="168"/>
      <c r="CU29" s="168"/>
      <c r="CV29" s="168"/>
      <c r="CW29" s="168"/>
      <c r="CX29" s="168"/>
      <c r="CY29" s="168"/>
      <c r="CZ29" s="168"/>
      <c r="DA29" s="168"/>
      <c r="DB29" s="168"/>
      <c r="DC29" s="168"/>
      <c r="DD29" s="168"/>
      <c r="DE29" s="168"/>
      <c r="DF29" s="168"/>
      <c r="DG29" s="168"/>
      <c r="DH29" s="168"/>
      <c r="DI29" s="168"/>
      <c r="DJ29" s="168"/>
      <c r="DK29" s="168"/>
      <c r="DL29" s="168"/>
      <c r="DM29" s="168"/>
      <c r="DN29" s="168"/>
      <c r="DO29" s="168"/>
      <c r="DP29" s="168"/>
      <c r="DQ29" s="168"/>
      <c r="DR29" s="168"/>
      <c r="DS29" s="168"/>
      <c r="DT29" s="168"/>
      <c r="DU29" s="168"/>
      <c r="DV29" s="168"/>
      <c r="DW29" s="168"/>
      <c r="DX29" s="168"/>
      <c r="DY29" s="168"/>
      <c r="DZ29" s="168"/>
      <c r="EA29" s="168"/>
      <c r="EB29" s="168"/>
      <c r="EC29" s="168"/>
      <c r="ED29" s="168"/>
      <c r="EE29" s="168"/>
      <c r="EF29" s="168"/>
      <c r="EG29" s="168"/>
      <c r="EH29" s="168"/>
      <c r="EI29" s="168"/>
      <c r="EJ29" s="168"/>
      <c r="EK29" s="168"/>
      <c r="EL29" s="168"/>
      <c r="EM29" s="168"/>
      <c r="EN29" s="168"/>
      <c r="EO29" s="168"/>
      <c r="EP29" s="168"/>
      <c r="EQ29" s="168"/>
      <c r="ER29" s="168"/>
      <c r="ES29" s="168"/>
      <c r="ET29" s="168"/>
      <c r="EU29" s="168"/>
      <c r="EV29" s="168"/>
      <c r="EW29" s="168"/>
    </row>
    <row r="30" spans="1:153" ht="15" x14ac:dyDescent="0.25">
      <c r="A30" s="168"/>
      <c r="B30" s="205"/>
      <c r="C30" s="206"/>
      <c r="D30" s="206"/>
      <c r="E30" s="206"/>
      <c r="F30" s="206"/>
      <c r="G30" s="191"/>
      <c r="H30" s="168"/>
      <c r="I30" s="168"/>
      <c r="J30" s="198"/>
      <c r="K30" s="199"/>
      <c r="L30" s="200"/>
      <c r="M30" s="201"/>
      <c r="N30" s="202"/>
      <c r="O30" s="202"/>
      <c r="P30" s="201"/>
      <c r="Q30" s="203"/>
      <c r="R30" s="204"/>
      <c r="S30" s="202"/>
      <c r="T30" s="168"/>
      <c r="U30" s="168"/>
      <c r="V30" s="168"/>
      <c r="W30" s="168"/>
      <c r="X30" s="168"/>
      <c r="Y30" s="168"/>
      <c r="Z30" s="168"/>
      <c r="AA30" s="168"/>
      <c r="AB30" s="168"/>
      <c r="AC30" s="168"/>
      <c r="AD30" s="168"/>
      <c r="AE30" s="168"/>
      <c r="AF30" s="168"/>
      <c r="AG30" s="168"/>
      <c r="AH30" s="168"/>
      <c r="AI30" s="168"/>
      <c r="AJ30" s="168"/>
      <c r="AK30" s="168"/>
      <c r="AL30" s="168"/>
      <c r="AM30" s="168"/>
      <c r="AN30" s="168"/>
      <c r="AO30" s="168"/>
      <c r="AP30" s="168"/>
      <c r="AQ30" s="168"/>
      <c r="AR30" s="168"/>
      <c r="AS30" s="168"/>
      <c r="AT30" s="168"/>
      <c r="AU30" s="168"/>
      <c r="AV30" s="168"/>
      <c r="AW30" s="168"/>
      <c r="AX30" s="168"/>
      <c r="AY30" s="168"/>
      <c r="AZ30" s="168"/>
      <c r="BA30" s="168"/>
      <c r="BB30" s="168"/>
      <c r="BC30" s="168"/>
      <c r="BD30" s="168"/>
      <c r="BE30" s="168"/>
      <c r="BF30" s="168"/>
      <c r="BG30" s="168"/>
      <c r="BH30" s="168"/>
      <c r="BI30" s="168"/>
      <c r="BJ30" s="168"/>
      <c r="BK30" s="168"/>
      <c r="BL30" s="168"/>
      <c r="BM30" s="168"/>
      <c r="BN30" s="168"/>
      <c r="BO30" s="168"/>
      <c r="BP30" s="168"/>
      <c r="BQ30" s="168"/>
      <c r="BR30" s="168"/>
      <c r="BS30" s="168"/>
      <c r="BT30" s="168"/>
      <c r="BU30" s="168"/>
      <c r="BV30" s="168"/>
      <c r="BW30" s="168"/>
      <c r="BX30" s="168"/>
      <c r="BY30" s="168"/>
      <c r="BZ30" s="168"/>
      <c r="CA30" s="168"/>
      <c r="CB30" s="168"/>
      <c r="CC30" s="168"/>
      <c r="CD30" s="168"/>
      <c r="CE30" s="168"/>
      <c r="CF30" s="168"/>
      <c r="CG30" s="168"/>
      <c r="CH30" s="168"/>
      <c r="CI30" s="168"/>
      <c r="CJ30" s="168"/>
      <c r="CK30" s="168"/>
      <c r="CL30" s="168"/>
      <c r="CM30" s="168"/>
      <c r="CN30" s="168"/>
      <c r="CO30" s="168"/>
      <c r="CP30" s="168"/>
      <c r="CQ30" s="168"/>
      <c r="CR30" s="168"/>
      <c r="CS30" s="168"/>
      <c r="CT30" s="168"/>
      <c r="CU30" s="168"/>
      <c r="CV30" s="168"/>
      <c r="CW30" s="168"/>
      <c r="CX30" s="168"/>
      <c r="CY30" s="168"/>
      <c r="CZ30" s="168"/>
      <c r="DA30" s="168"/>
      <c r="DB30" s="168"/>
      <c r="DC30" s="168"/>
      <c r="DD30" s="168"/>
      <c r="DE30" s="168"/>
      <c r="DF30" s="168"/>
      <c r="DG30" s="168"/>
      <c r="DH30" s="168"/>
      <c r="DI30" s="168"/>
      <c r="DJ30" s="168"/>
      <c r="DK30" s="168"/>
      <c r="DL30" s="168"/>
      <c r="DM30" s="168"/>
      <c r="DN30" s="168"/>
      <c r="DO30" s="168"/>
      <c r="DP30" s="168"/>
      <c r="DQ30" s="168"/>
      <c r="DR30" s="168"/>
      <c r="DS30" s="168"/>
      <c r="DT30" s="168"/>
      <c r="DU30" s="168"/>
      <c r="DV30" s="168"/>
      <c r="DW30" s="168"/>
      <c r="DX30" s="168"/>
      <c r="DY30" s="168"/>
      <c r="DZ30" s="168"/>
      <c r="EA30" s="168"/>
      <c r="EB30" s="168"/>
      <c r="EC30" s="168"/>
      <c r="ED30" s="168"/>
      <c r="EE30" s="168"/>
      <c r="EF30" s="168"/>
      <c r="EG30" s="168"/>
      <c r="EH30" s="168"/>
      <c r="EI30" s="168"/>
      <c r="EJ30" s="168"/>
      <c r="EK30" s="168"/>
      <c r="EL30" s="168"/>
      <c r="EM30" s="168"/>
      <c r="EN30" s="168"/>
      <c r="EO30" s="168"/>
      <c r="EP30" s="168"/>
      <c r="EQ30" s="168"/>
      <c r="ER30" s="168"/>
      <c r="ES30" s="168"/>
      <c r="ET30" s="168"/>
      <c r="EU30" s="168"/>
      <c r="EV30" s="168"/>
      <c r="EW30" s="168"/>
    </row>
    <row r="31" spans="1:153" s="110" customFormat="1" ht="14.25" x14ac:dyDescent="0.2">
      <c r="A31" s="196"/>
      <c r="B31" s="194"/>
      <c r="C31" s="194"/>
      <c r="D31" s="194"/>
      <c r="E31" s="194"/>
      <c r="F31" s="194"/>
      <c r="G31" s="192"/>
      <c r="H31" s="196"/>
      <c r="I31" s="196"/>
      <c r="J31" s="196"/>
      <c r="K31" s="196"/>
      <c r="L31" s="196"/>
      <c r="M31" s="196"/>
      <c r="N31" s="196"/>
      <c r="O31" s="196"/>
      <c r="P31" s="196"/>
      <c r="Q31" s="196"/>
      <c r="R31" s="200"/>
      <c r="S31" s="200"/>
      <c r="T31" s="200"/>
      <c r="U31" s="206"/>
      <c r="V31" s="206"/>
      <c r="W31" s="206"/>
      <c r="X31" s="206"/>
      <c r="Y31" s="206"/>
      <c r="Z31" s="206"/>
      <c r="AA31" s="206"/>
      <c r="AB31" s="206"/>
      <c r="AC31" s="206"/>
      <c r="AD31" s="206"/>
      <c r="AE31" s="206"/>
      <c r="AF31" s="206"/>
      <c r="AG31" s="197"/>
      <c r="AH31" s="197"/>
      <c r="AI31" s="197"/>
      <c r="AJ31" s="197"/>
      <c r="AK31" s="197"/>
      <c r="AL31" s="197"/>
      <c r="AM31" s="197"/>
      <c r="AN31" s="197"/>
      <c r="AO31" s="197"/>
      <c r="AP31" s="197"/>
      <c r="AQ31" s="206"/>
      <c r="AR31" s="206"/>
      <c r="AS31" s="206"/>
      <c r="AT31" s="206"/>
      <c r="AU31" s="196"/>
      <c r="AV31" s="196"/>
      <c r="AW31" s="196"/>
      <c r="AX31" s="196"/>
      <c r="AY31" s="196"/>
      <c r="AZ31" s="196"/>
      <c r="BA31" s="196"/>
      <c r="BB31" s="196"/>
      <c r="BC31" s="196"/>
      <c r="BD31" s="196"/>
      <c r="BE31" s="196"/>
      <c r="BF31" s="196"/>
      <c r="BG31" s="196"/>
      <c r="BH31" s="196"/>
      <c r="BI31" s="196"/>
      <c r="BJ31" s="196"/>
      <c r="BK31" s="196"/>
      <c r="BL31" s="196"/>
      <c r="BM31" s="196"/>
      <c r="BN31" s="196"/>
      <c r="BO31" s="196"/>
      <c r="BP31" s="196"/>
      <c r="BQ31" s="196"/>
      <c r="BR31" s="196"/>
      <c r="BS31" s="196"/>
      <c r="BT31" s="196"/>
      <c r="BU31" s="196"/>
      <c r="BV31" s="196"/>
      <c r="BW31" s="196"/>
      <c r="BX31" s="196"/>
      <c r="BY31" s="196"/>
      <c r="BZ31" s="196"/>
      <c r="CA31" s="196"/>
      <c r="CB31" s="196"/>
      <c r="CC31" s="196"/>
      <c r="CD31" s="196"/>
      <c r="CE31" s="196"/>
      <c r="CF31" s="196"/>
      <c r="CG31" s="196"/>
      <c r="CH31" s="196"/>
      <c r="CI31" s="196"/>
      <c r="CJ31" s="196"/>
      <c r="CK31" s="196"/>
      <c r="CL31" s="196"/>
      <c r="CM31" s="196"/>
      <c r="CN31" s="196"/>
      <c r="CO31" s="196"/>
      <c r="CP31" s="196"/>
      <c r="CQ31" s="196"/>
      <c r="CR31" s="196"/>
      <c r="CS31" s="196"/>
      <c r="CT31" s="196"/>
      <c r="CU31" s="196"/>
      <c r="CV31" s="196"/>
      <c r="CW31" s="196"/>
      <c r="CX31" s="196"/>
      <c r="CY31" s="196"/>
      <c r="CZ31" s="196"/>
      <c r="DA31" s="196"/>
      <c r="DB31" s="196"/>
      <c r="DC31" s="196"/>
      <c r="DD31" s="196"/>
      <c r="DE31" s="196"/>
      <c r="DF31" s="196"/>
      <c r="DG31" s="196"/>
      <c r="DH31" s="196"/>
      <c r="DI31" s="196"/>
      <c r="DJ31" s="196"/>
      <c r="DK31" s="196"/>
      <c r="DL31" s="196"/>
      <c r="DM31" s="196"/>
      <c r="DN31" s="196"/>
      <c r="DO31" s="196"/>
      <c r="DP31" s="196"/>
      <c r="DQ31" s="196"/>
      <c r="DR31" s="196"/>
      <c r="DS31" s="196"/>
      <c r="DT31" s="196"/>
      <c r="DU31" s="196"/>
      <c r="DV31" s="196"/>
      <c r="DW31" s="196"/>
      <c r="DX31" s="196"/>
      <c r="DY31" s="196"/>
      <c r="DZ31" s="196"/>
      <c r="EA31" s="196"/>
      <c r="EB31" s="196"/>
      <c r="EC31" s="196"/>
      <c r="ED31" s="196"/>
      <c r="EE31" s="196"/>
      <c r="EF31" s="196"/>
      <c r="EG31" s="196"/>
      <c r="EH31" s="196"/>
      <c r="EI31" s="196"/>
      <c r="EJ31" s="196"/>
      <c r="EK31" s="196"/>
      <c r="EL31" s="196"/>
      <c r="EM31" s="196"/>
      <c r="EN31" s="196"/>
      <c r="EO31" s="196"/>
      <c r="EP31" s="196"/>
      <c r="EQ31" s="196"/>
      <c r="ER31" s="196"/>
      <c r="ES31" s="196"/>
      <c r="ET31" s="196"/>
      <c r="EU31" s="196"/>
      <c r="EV31" s="196"/>
      <c r="EW31" s="196"/>
    </row>
    <row r="32" spans="1:153" s="110" customFormat="1" ht="14.25" x14ac:dyDescent="0.2">
      <c r="A32" s="196"/>
      <c r="B32" s="194"/>
      <c r="C32" s="194"/>
      <c r="D32" s="194"/>
      <c r="E32" s="194"/>
      <c r="F32" s="194"/>
      <c r="G32" s="192"/>
      <c r="H32" s="196"/>
      <c r="I32" s="196"/>
      <c r="J32" s="196"/>
      <c r="K32" s="196"/>
      <c r="L32" s="196"/>
      <c r="M32" s="196"/>
      <c r="N32" s="196"/>
      <c r="O32" s="196"/>
      <c r="P32" s="196"/>
      <c r="Q32" s="196"/>
      <c r="R32" s="196"/>
      <c r="S32" s="196"/>
      <c r="T32" s="196"/>
      <c r="U32" s="196"/>
      <c r="V32" s="196"/>
      <c r="W32" s="196"/>
      <c r="X32" s="196"/>
      <c r="Y32" s="196"/>
      <c r="Z32" s="197"/>
      <c r="AA32" s="197"/>
      <c r="AB32" s="197"/>
      <c r="AC32" s="197"/>
      <c r="AD32" s="197"/>
      <c r="AE32" s="197"/>
      <c r="AF32" s="197"/>
      <c r="AG32" s="197"/>
      <c r="AH32" s="197"/>
      <c r="AI32" s="197"/>
      <c r="AJ32" s="197"/>
      <c r="AK32" s="197"/>
      <c r="AL32" s="197"/>
      <c r="AM32" s="197"/>
      <c r="AN32" s="197"/>
      <c r="AO32" s="197"/>
      <c r="AP32" s="197"/>
      <c r="AQ32" s="197"/>
      <c r="AR32" s="197"/>
      <c r="AS32" s="197"/>
      <c r="AT32" s="197"/>
      <c r="AU32" s="197"/>
      <c r="AV32" s="197"/>
      <c r="AW32" s="197"/>
      <c r="AX32" s="197"/>
      <c r="AY32" s="197"/>
      <c r="AZ32" s="197"/>
      <c r="BA32" s="197"/>
      <c r="BB32" s="197"/>
      <c r="BC32" s="197"/>
      <c r="BD32" s="197"/>
      <c r="BE32" s="197"/>
      <c r="BF32" s="197"/>
      <c r="BG32" s="197"/>
      <c r="BH32" s="197"/>
      <c r="BI32" s="197"/>
      <c r="BJ32" s="197"/>
      <c r="BK32" s="197"/>
      <c r="BL32" s="197"/>
      <c r="BM32" s="197"/>
      <c r="BN32" s="197"/>
      <c r="BO32" s="196"/>
      <c r="BP32" s="196"/>
      <c r="BQ32" s="196"/>
      <c r="BR32" s="196"/>
      <c r="BS32" s="196"/>
      <c r="BT32" s="196"/>
      <c r="BU32" s="196"/>
      <c r="BV32" s="196"/>
      <c r="BW32" s="196"/>
      <c r="BX32" s="196"/>
      <c r="BY32" s="196"/>
      <c r="BZ32" s="196"/>
      <c r="CA32" s="196"/>
      <c r="CB32" s="196"/>
      <c r="CC32" s="196"/>
      <c r="CD32" s="196"/>
      <c r="CE32" s="196"/>
      <c r="CF32" s="196"/>
      <c r="CG32" s="196"/>
      <c r="CH32" s="196"/>
      <c r="CI32" s="196"/>
      <c r="CJ32" s="196"/>
      <c r="CK32" s="196"/>
      <c r="CL32" s="196"/>
      <c r="CM32" s="196"/>
      <c r="CN32" s="196"/>
      <c r="CO32" s="196"/>
      <c r="CP32" s="196"/>
      <c r="CQ32" s="196"/>
      <c r="CR32" s="196"/>
      <c r="CS32" s="196"/>
      <c r="CT32" s="196"/>
      <c r="CU32" s="196"/>
      <c r="CV32" s="196"/>
      <c r="CW32" s="196"/>
      <c r="CX32" s="196"/>
      <c r="CY32" s="196"/>
      <c r="CZ32" s="196"/>
      <c r="DA32" s="196"/>
      <c r="DB32" s="196"/>
      <c r="DC32" s="196"/>
      <c r="DD32" s="196"/>
      <c r="DE32" s="196"/>
      <c r="DF32" s="196"/>
      <c r="DG32" s="196"/>
      <c r="DH32" s="196"/>
      <c r="DI32" s="196"/>
      <c r="DJ32" s="196"/>
      <c r="DK32" s="196"/>
      <c r="DL32" s="196"/>
      <c r="DM32" s="196"/>
      <c r="DN32" s="196"/>
      <c r="DO32" s="196"/>
      <c r="DP32" s="196"/>
      <c r="DQ32" s="196"/>
      <c r="DR32" s="196"/>
      <c r="DS32" s="196"/>
      <c r="DT32" s="196"/>
      <c r="DU32" s="196"/>
      <c r="DV32" s="196"/>
      <c r="DW32" s="196"/>
      <c r="DX32" s="196"/>
      <c r="DY32" s="196"/>
      <c r="DZ32" s="196"/>
      <c r="EA32" s="196"/>
      <c r="EB32" s="196"/>
      <c r="EC32" s="196"/>
      <c r="ED32" s="196"/>
      <c r="EE32" s="196"/>
      <c r="EF32" s="196"/>
      <c r="EG32" s="196"/>
      <c r="EH32" s="196"/>
      <c r="EI32" s="196"/>
      <c r="EJ32" s="196"/>
      <c r="EK32" s="196"/>
      <c r="EL32" s="196"/>
      <c r="EM32" s="196"/>
      <c r="EN32" s="196"/>
      <c r="EO32" s="196"/>
      <c r="EP32" s="196"/>
      <c r="EQ32" s="196"/>
      <c r="ER32" s="196"/>
      <c r="ES32" s="196"/>
      <c r="ET32" s="196"/>
      <c r="EU32" s="196"/>
      <c r="EV32" s="196"/>
      <c r="EW32" s="196"/>
    </row>
    <row r="33" spans="1:153" s="110" customFormat="1" ht="14.25" x14ac:dyDescent="0.2">
      <c r="A33" s="196"/>
      <c r="B33" s="194"/>
      <c r="C33" s="194"/>
      <c r="D33" s="194"/>
      <c r="E33" s="194"/>
      <c r="F33" s="194"/>
      <c r="G33" s="168"/>
      <c r="H33" s="196"/>
      <c r="I33" s="196"/>
      <c r="J33" s="196"/>
      <c r="K33" s="196"/>
      <c r="L33" s="196"/>
      <c r="M33" s="196"/>
      <c r="N33" s="196"/>
      <c r="O33" s="196"/>
      <c r="P33" s="196"/>
      <c r="Q33" s="196"/>
      <c r="R33" s="196"/>
      <c r="S33" s="196"/>
      <c r="T33" s="196"/>
      <c r="U33" s="196"/>
      <c r="V33" s="196"/>
      <c r="W33" s="196"/>
      <c r="X33" s="196"/>
      <c r="Y33" s="196"/>
      <c r="Z33" s="196"/>
      <c r="AA33" s="196"/>
      <c r="AB33" s="196"/>
      <c r="AC33" s="197"/>
      <c r="AD33" s="197"/>
      <c r="AE33" s="197"/>
      <c r="AF33" s="197"/>
      <c r="AG33" s="197"/>
      <c r="AH33" s="197"/>
      <c r="AI33" s="197"/>
      <c r="AJ33" s="197"/>
      <c r="AK33" s="197"/>
      <c r="AL33" s="197"/>
      <c r="AM33" s="197"/>
      <c r="AN33" s="197"/>
      <c r="AO33" s="197"/>
      <c r="AP33" s="197"/>
      <c r="AQ33" s="197"/>
      <c r="AR33" s="197"/>
      <c r="AS33" s="197"/>
      <c r="AT33" s="197"/>
      <c r="AU33" s="197"/>
      <c r="AV33" s="197"/>
      <c r="AW33" s="197"/>
      <c r="AX33" s="197"/>
      <c r="AY33" s="197"/>
      <c r="AZ33" s="197"/>
      <c r="BA33" s="197"/>
      <c r="BB33" s="197"/>
      <c r="BC33" s="197"/>
      <c r="BD33" s="197"/>
      <c r="BE33" s="197"/>
      <c r="BF33" s="197"/>
      <c r="BG33" s="197"/>
      <c r="BH33" s="197"/>
      <c r="BI33" s="197"/>
      <c r="BJ33" s="197"/>
      <c r="BK33" s="197"/>
      <c r="BL33" s="197"/>
      <c r="BM33" s="197"/>
      <c r="BN33" s="197"/>
      <c r="BO33" s="197"/>
      <c r="BP33" s="197"/>
      <c r="BQ33" s="197"/>
      <c r="BR33" s="197"/>
      <c r="BS33" s="197"/>
      <c r="BT33" s="197"/>
      <c r="BU33" s="197"/>
      <c r="BV33" s="197"/>
      <c r="BW33" s="197"/>
      <c r="BX33" s="196"/>
      <c r="BY33" s="196"/>
      <c r="BZ33" s="196"/>
      <c r="CA33" s="196"/>
      <c r="CB33" s="196"/>
      <c r="CC33" s="196"/>
      <c r="CD33" s="196"/>
      <c r="CE33" s="196"/>
      <c r="CF33" s="196"/>
      <c r="CG33" s="196"/>
      <c r="CH33" s="196"/>
      <c r="CI33" s="196"/>
      <c r="CJ33" s="196"/>
      <c r="CK33" s="196"/>
      <c r="CL33" s="196"/>
      <c r="CM33" s="196"/>
      <c r="CN33" s="196"/>
      <c r="CO33" s="196"/>
      <c r="CP33" s="196"/>
      <c r="CQ33" s="196"/>
      <c r="CR33" s="196"/>
      <c r="CS33" s="196"/>
      <c r="CT33" s="196"/>
      <c r="CU33" s="196"/>
      <c r="CV33" s="196"/>
      <c r="CW33" s="196"/>
      <c r="CX33" s="196"/>
      <c r="CY33" s="196"/>
      <c r="CZ33" s="196"/>
      <c r="DA33" s="196"/>
      <c r="DB33" s="196"/>
      <c r="DC33" s="196"/>
      <c r="DD33" s="196"/>
      <c r="DE33" s="196"/>
      <c r="DF33" s="196"/>
      <c r="DG33" s="196"/>
      <c r="DH33" s="196"/>
      <c r="DI33" s="196"/>
      <c r="DJ33" s="196"/>
      <c r="DK33" s="196"/>
      <c r="DL33" s="196"/>
      <c r="DM33" s="196"/>
      <c r="DN33" s="196"/>
      <c r="DO33" s="196"/>
      <c r="DP33" s="196"/>
      <c r="DQ33" s="196"/>
      <c r="DR33" s="196"/>
      <c r="DS33" s="196"/>
      <c r="DT33" s="196"/>
      <c r="DU33" s="196"/>
      <c r="DV33" s="196"/>
      <c r="DW33" s="196"/>
      <c r="DX33" s="196"/>
      <c r="DY33" s="196"/>
      <c r="DZ33" s="196"/>
      <c r="EA33" s="196"/>
      <c r="EB33" s="196"/>
      <c r="EC33" s="196"/>
      <c r="ED33" s="196"/>
      <c r="EE33" s="196"/>
      <c r="EF33" s="196"/>
      <c r="EG33" s="196"/>
      <c r="EH33" s="196"/>
      <c r="EI33" s="196"/>
      <c r="EJ33" s="196"/>
      <c r="EK33" s="196"/>
      <c r="EL33" s="196"/>
      <c r="EM33" s="196"/>
      <c r="EN33" s="196"/>
      <c r="EO33" s="196"/>
      <c r="EP33" s="196"/>
      <c r="EQ33" s="196"/>
      <c r="ER33" s="196"/>
      <c r="ES33" s="196"/>
      <c r="ET33" s="196"/>
      <c r="EU33" s="196"/>
      <c r="EV33" s="196"/>
      <c r="EW33" s="196"/>
    </row>
    <row r="34" spans="1:153" s="110" customFormat="1" ht="14.25" x14ac:dyDescent="0.2">
      <c r="A34" s="196"/>
      <c r="B34" s="207"/>
      <c r="C34" s="197"/>
      <c r="D34" s="197"/>
      <c r="E34" s="197"/>
      <c r="F34" s="197"/>
      <c r="G34" s="191"/>
      <c r="H34" s="196"/>
      <c r="I34" s="196"/>
      <c r="J34" s="196"/>
      <c r="K34" s="196"/>
      <c r="L34" s="197"/>
      <c r="M34" s="197"/>
      <c r="N34" s="197"/>
      <c r="O34" s="197"/>
      <c r="P34" s="197"/>
      <c r="Q34" s="197"/>
      <c r="R34" s="197"/>
      <c r="S34" s="197"/>
      <c r="T34" s="197"/>
      <c r="U34" s="197"/>
      <c r="V34" s="197"/>
      <c r="W34" s="197"/>
      <c r="X34" s="197"/>
      <c r="Y34" s="197"/>
      <c r="Z34" s="197"/>
      <c r="AA34" s="197"/>
      <c r="AB34" s="197"/>
      <c r="AC34" s="197"/>
      <c r="AD34" s="197"/>
      <c r="AE34" s="197"/>
      <c r="AF34" s="197"/>
      <c r="AG34" s="197"/>
      <c r="AH34" s="197"/>
      <c r="AI34" s="197"/>
      <c r="AJ34" s="197"/>
      <c r="AK34" s="197"/>
      <c r="AL34" s="197"/>
      <c r="AM34" s="197"/>
      <c r="AN34" s="197"/>
      <c r="AO34" s="197"/>
      <c r="AP34" s="197"/>
      <c r="AQ34" s="197"/>
      <c r="AR34" s="197"/>
      <c r="AS34" s="197"/>
      <c r="AT34" s="197"/>
      <c r="AU34" s="197"/>
      <c r="AV34" s="197"/>
      <c r="AW34" s="197"/>
      <c r="AX34" s="197"/>
      <c r="AY34" s="197"/>
      <c r="AZ34" s="197"/>
      <c r="BA34" s="197"/>
      <c r="BB34" s="197"/>
      <c r="BC34" s="197"/>
      <c r="BD34" s="197"/>
      <c r="BE34" s="197"/>
      <c r="BF34" s="197"/>
      <c r="BG34" s="197"/>
      <c r="BH34" s="197"/>
      <c r="BI34" s="197"/>
      <c r="BJ34" s="197"/>
      <c r="BK34" s="197"/>
      <c r="BL34" s="197"/>
      <c r="BM34" s="197"/>
      <c r="BN34" s="197"/>
      <c r="BO34" s="197"/>
      <c r="BP34" s="197"/>
      <c r="BQ34" s="197"/>
      <c r="BR34" s="197"/>
      <c r="BS34" s="197"/>
      <c r="BT34" s="197"/>
      <c r="BU34" s="197"/>
      <c r="BV34" s="197"/>
      <c r="BW34" s="197"/>
      <c r="BX34" s="196"/>
      <c r="BY34" s="196"/>
      <c r="BZ34" s="196"/>
      <c r="CA34" s="196"/>
      <c r="CB34" s="196"/>
      <c r="CC34" s="196"/>
      <c r="CD34" s="196"/>
      <c r="CE34" s="196"/>
      <c r="CF34" s="196"/>
      <c r="CG34" s="196"/>
      <c r="CH34" s="196"/>
      <c r="CI34" s="196"/>
      <c r="CJ34" s="196"/>
      <c r="CK34" s="196"/>
      <c r="CL34" s="196"/>
      <c r="CM34" s="196"/>
      <c r="CN34" s="196"/>
      <c r="CO34" s="196"/>
      <c r="CP34" s="196"/>
      <c r="CQ34" s="196"/>
      <c r="CR34" s="196"/>
      <c r="CS34" s="196"/>
      <c r="CT34" s="196"/>
      <c r="CU34" s="196"/>
      <c r="CV34" s="196"/>
      <c r="CW34" s="196"/>
      <c r="CX34" s="196"/>
      <c r="CY34" s="196"/>
      <c r="CZ34" s="196"/>
      <c r="DA34" s="196"/>
      <c r="DB34" s="196"/>
      <c r="DC34" s="196"/>
      <c r="DD34" s="196"/>
      <c r="DE34" s="196"/>
      <c r="DF34" s="196"/>
      <c r="DG34" s="196"/>
      <c r="DH34" s="196"/>
      <c r="DI34" s="196"/>
      <c r="DJ34" s="196"/>
      <c r="DK34" s="196"/>
      <c r="DL34" s="196"/>
      <c r="DM34" s="196"/>
      <c r="DN34" s="196"/>
      <c r="DO34" s="196"/>
      <c r="DP34" s="196"/>
      <c r="DQ34" s="196"/>
      <c r="DR34" s="196"/>
      <c r="DS34" s="196"/>
      <c r="DT34" s="196"/>
      <c r="DU34" s="196"/>
      <c r="DV34" s="196"/>
      <c r="DW34" s="196"/>
      <c r="DX34" s="196"/>
      <c r="DY34" s="196"/>
      <c r="DZ34" s="196"/>
      <c r="EA34" s="196"/>
      <c r="EB34" s="196"/>
      <c r="EC34" s="196"/>
      <c r="ED34" s="196"/>
      <c r="EE34" s="196"/>
      <c r="EF34" s="196"/>
      <c r="EG34" s="196"/>
      <c r="EH34" s="196"/>
      <c r="EI34" s="196"/>
      <c r="EJ34" s="196"/>
      <c r="EK34" s="196"/>
      <c r="EL34" s="196"/>
      <c r="EM34" s="196"/>
      <c r="EN34" s="196"/>
      <c r="EO34" s="196"/>
      <c r="EP34" s="196"/>
      <c r="EQ34" s="196"/>
      <c r="ER34" s="196"/>
      <c r="ES34" s="196"/>
      <c r="ET34" s="196"/>
      <c r="EU34" s="196"/>
      <c r="EV34" s="196"/>
      <c r="EW34" s="196"/>
    </row>
    <row r="35" spans="1:153" s="110" customFormat="1" ht="14.25" x14ac:dyDescent="0.2">
      <c r="B35" s="111"/>
      <c r="C35" s="112"/>
      <c r="D35" s="112"/>
      <c r="E35" s="112"/>
      <c r="F35" s="112"/>
      <c r="G35" s="105"/>
      <c r="L35" s="112"/>
      <c r="M35" s="112"/>
      <c r="N35" s="112"/>
      <c r="O35" s="112"/>
      <c r="P35" s="112"/>
      <c r="Q35" s="112"/>
      <c r="R35" s="112"/>
      <c r="S35" s="112"/>
      <c r="T35" s="112"/>
      <c r="U35" s="112"/>
      <c r="V35" s="112"/>
      <c r="W35" s="112"/>
      <c r="X35" s="112"/>
      <c r="Y35" s="112"/>
      <c r="Z35" s="112"/>
      <c r="AA35" s="112"/>
      <c r="AB35" s="112"/>
      <c r="AC35" s="112"/>
      <c r="AD35" s="112"/>
      <c r="AE35" s="112"/>
      <c r="AF35" s="112"/>
      <c r="AG35" s="112"/>
      <c r="AH35" s="112"/>
      <c r="AI35" s="112"/>
      <c r="AJ35" s="112"/>
      <c r="AK35" s="112"/>
      <c r="AL35" s="112"/>
      <c r="AM35" s="112"/>
      <c r="AN35" s="112"/>
      <c r="AO35" s="112"/>
      <c r="AP35" s="112"/>
      <c r="AQ35" s="112"/>
      <c r="AR35" s="112"/>
      <c r="AS35" s="112"/>
      <c r="AT35" s="112"/>
      <c r="AU35" s="112"/>
      <c r="AV35" s="112"/>
      <c r="AW35" s="112"/>
      <c r="AX35" s="112"/>
      <c r="AY35" s="112"/>
      <c r="AZ35" s="112"/>
      <c r="BA35" s="112"/>
      <c r="BB35" s="112"/>
      <c r="BC35" s="112"/>
      <c r="BD35" s="112"/>
      <c r="BE35" s="112"/>
      <c r="BF35" s="112"/>
      <c r="BG35" s="112"/>
      <c r="BH35" s="112"/>
      <c r="BI35" s="112"/>
      <c r="BJ35" s="112"/>
      <c r="BK35" s="112"/>
      <c r="BL35" s="112"/>
      <c r="BM35" s="112"/>
      <c r="BN35" s="112"/>
      <c r="BO35" s="112"/>
      <c r="BP35" s="112"/>
      <c r="BQ35" s="112"/>
      <c r="BR35" s="112"/>
      <c r="BS35" s="112"/>
      <c r="BT35" s="112"/>
      <c r="BU35" s="112"/>
      <c r="BV35" s="112"/>
      <c r="BW35" s="112"/>
    </row>
    <row r="36" spans="1:153" s="110" customFormat="1" ht="22.15" customHeight="1" x14ac:dyDescent="0.2">
      <c r="B36" s="111"/>
      <c r="C36" s="112"/>
      <c r="D36" s="112"/>
      <c r="E36" s="112"/>
      <c r="F36" s="112"/>
      <c r="G36" s="105"/>
      <c r="L36" s="112"/>
      <c r="M36" s="112"/>
      <c r="N36" s="112"/>
      <c r="O36" s="112"/>
      <c r="P36" s="112"/>
      <c r="Q36" s="112"/>
      <c r="R36" s="112"/>
      <c r="S36" s="112"/>
      <c r="T36" s="112"/>
      <c r="U36" s="112"/>
      <c r="V36" s="112"/>
      <c r="W36" s="112"/>
      <c r="X36" s="112"/>
      <c r="Y36" s="112"/>
      <c r="Z36" s="112"/>
      <c r="AA36" s="112"/>
      <c r="AB36" s="112"/>
      <c r="AC36" s="112"/>
      <c r="AD36" s="112"/>
      <c r="AE36" s="112"/>
      <c r="AF36" s="112"/>
      <c r="AG36" s="112"/>
      <c r="AH36" s="112"/>
      <c r="AI36" s="112"/>
      <c r="AJ36" s="112"/>
      <c r="AK36" s="112"/>
      <c r="AL36" s="112"/>
      <c r="AM36" s="112"/>
      <c r="AN36" s="112"/>
      <c r="AO36" s="112"/>
      <c r="AP36" s="112"/>
      <c r="AQ36" s="112"/>
      <c r="AR36" s="112"/>
      <c r="AS36" s="112"/>
      <c r="AT36" s="112"/>
      <c r="AU36" s="112"/>
      <c r="AV36" s="112"/>
      <c r="AW36" s="112"/>
      <c r="AX36" s="112"/>
      <c r="AY36" s="112"/>
      <c r="AZ36" s="112"/>
      <c r="BA36" s="112"/>
      <c r="BB36" s="112"/>
      <c r="BC36" s="112"/>
      <c r="BD36" s="112"/>
      <c r="BE36" s="112"/>
      <c r="BF36" s="112"/>
      <c r="BG36" s="112"/>
      <c r="BH36" s="112"/>
      <c r="BI36" s="112"/>
      <c r="BJ36" s="112"/>
      <c r="BK36" s="112"/>
      <c r="BL36" s="112"/>
      <c r="BM36" s="112"/>
      <c r="BN36" s="112"/>
      <c r="BO36" s="112"/>
      <c r="BP36" s="112"/>
      <c r="BQ36" s="112"/>
      <c r="BR36" s="112"/>
      <c r="BS36" s="112"/>
      <c r="BT36" s="112"/>
      <c r="BU36" s="112"/>
      <c r="BV36" s="112"/>
      <c r="BW36" s="112"/>
    </row>
    <row r="37" spans="1:153" s="110" customFormat="1" ht="22.15" customHeight="1" x14ac:dyDescent="0.2">
      <c r="B37" s="111"/>
      <c r="C37" s="112"/>
      <c r="D37" s="112"/>
      <c r="E37" s="112"/>
      <c r="F37" s="112"/>
      <c r="L37" s="112"/>
      <c r="M37" s="112"/>
      <c r="N37" s="112"/>
      <c r="O37" s="112"/>
      <c r="P37" s="112"/>
      <c r="Q37" s="112"/>
      <c r="R37" s="112"/>
      <c r="S37" s="112"/>
      <c r="T37" s="112"/>
      <c r="U37" s="112"/>
      <c r="V37" s="112"/>
      <c r="W37" s="112"/>
      <c r="X37" s="112"/>
      <c r="Y37" s="112"/>
      <c r="Z37" s="112"/>
      <c r="AA37" s="112"/>
      <c r="AB37" s="112"/>
      <c r="AC37" s="112"/>
      <c r="AD37" s="112"/>
      <c r="AE37" s="112"/>
      <c r="AF37" s="112"/>
      <c r="AG37" s="112"/>
      <c r="AH37" s="112"/>
      <c r="AI37" s="112"/>
      <c r="AJ37" s="112"/>
      <c r="AK37" s="112"/>
      <c r="AL37" s="112"/>
      <c r="AM37" s="112"/>
      <c r="AN37" s="112"/>
      <c r="AO37" s="112"/>
      <c r="AP37" s="112"/>
      <c r="AQ37" s="112"/>
      <c r="AR37" s="112"/>
      <c r="AS37" s="112"/>
      <c r="AT37" s="112"/>
      <c r="AU37" s="112"/>
      <c r="AV37" s="112"/>
      <c r="AW37" s="112"/>
      <c r="AX37" s="112"/>
      <c r="AY37" s="112"/>
      <c r="AZ37" s="112"/>
      <c r="BA37" s="112"/>
      <c r="BB37" s="112"/>
      <c r="BC37" s="112"/>
      <c r="BD37" s="112"/>
      <c r="BE37" s="112"/>
      <c r="BF37" s="112"/>
      <c r="BG37" s="112"/>
      <c r="BH37" s="112"/>
      <c r="BI37" s="112"/>
      <c r="BJ37" s="112"/>
      <c r="BK37" s="112"/>
      <c r="BL37" s="112"/>
      <c r="BM37" s="112"/>
      <c r="BN37" s="112"/>
      <c r="BO37" s="112"/>
      <c r="BP37" s="112"/>
      <c r="BQ37" s="112"/>
      <c r="BR37" s="112"/>
      <c r="BS37" s="112"/>
      <c r="BT37" s="112"/>
      <c r="BU37" s="112"/>
      <c r="BV37" s="112"/>
      <c r="BW37" s="112"/>
    </row>
    <row r="38" spans="1:153" s="110" customFormat="1" ht="22.15" customHeight="1" x14ac:dyDescent="0.2">
      <c r="B38" s="111"/>
      <c r="C38" s="112"/>
      <c r="D38" s="112"/>
      <c r="E38" s="112"/>
      <c r="F38" s="112"/>
      <c r="L38" s="112"/>
      <c r="M38" s="112"/>
      <c r="N38" s="112"/>
      <c r="O38" s="112"/>
      <c r="P38" s="112"/>
      <c r="Q38" s="112"/>
      <c r="R38" s="112"/>
      <c r="S38" s="112"/>
      <c r="T38" s="112"/>
      <c r="U38" s="112"/>
      <c r="V38" s="112"/>
      <c r="W38" s="112"/>
      <c r="X38" s="112"/>
      <c r="Y38" s="112"/>
      <c r="Z38" s="112"/>
      <c r="AA38" s="112"/>
      <c r="AB38" s="112"/>
      <c r="AC38" s="112"/>
      <c r="AD38" s="112"/>
      <c r="AE38" s="112"/>
      <c r="AF38" s="112"/>
      <c r="AG38" s="112"/>
      <c r="AH38" s="112"/>
      <c r="AI38" s="112"/>
      <c r="AJ38" s="112"/>
      <c r="AK38" s="112"/>
      <c r="AL38" s="112"/>
      <c r="AM38" s="112"/>
      <c r="AN38" s="112"/>
      <c r="AO38" s="112"/>
      <c r="AP38" s="112"/>
      <c r="AQ38" s="112"/>
      <c r="AR38" s="112"/>
      <c r="AS38" s="112"/>
      <c r="AT38" s="112"/>
      <c r="AU38" s="112"/>
      <c r="AV38" s="112"/>
      <c r="AW38" s="112"/>
      <c r="AX38" s="112"/>
      <c r="AY38" s="112"/>
      <c r="AZ38" s="112"/>
      <c r="BA38" s="112"/>
      <c r="BB38" s="112"/>
      <c r="BC38" s="112"/>
      <c r="BD38" s="112"/>
      <c r="BE38" s="112"/>
      <c r="BF38" s="112"/>
      <c r="BG38" s="112"/>
      <c r="BH38" s="112"/>
      <c r="BI38" s="112"/>
      <c r="BJ38" s="112"/>
      <c r="BK38" s="112"/>
      <c r="BL38" s="112"/>
      <c r="BM38" s="112"/>
      <c r="BN38" s="112"/>
      <c r="BO38" s="112"/>
      <c r="BP38" s="112"/>
      <c r="BQ38" s="112"/>
      <c r="BR38" s="112"/>
      <c r="BS38" s="112"/>
      <c r="BT38" s="112"/>
      <c r="BU38" s="112"/>
      <c r="BV38" s="112"/>
      <c r="BW38" s="112"/>
    </row>
    <row r="39" spans="1:153" s="110" customFormat="1" ht="22.15" customHeight="1" x14ac:dyDescent="0.2">
      <c r="B39" s="111"/>
      <c r="C39" s="112"/>
      <c r="D39" s="112"/>
      <c r="E39" s="112"/>
      <c r="F39" s="112"/>
      <c r="L39" s="112"/>
      <c r="M39" s="112"/>
      <c r="N39" s="112"/>
      <c r="O39" s="112"/>
      <c r="P39" s="112"/>
      <c r="Q39" s="112"/>
      <c r="R39" s="112"/>
      <c r="S39" s="112"/>
      <c r="T39" s="112"/>
      <c r="U39" s="112"/>
      <c r="V39" s="112"/>
      <c r="W39" s="112"/>
      <c r="X39" s="112"/>
      <c r="Y39" s="112"/>
      <c r="Z39" s="112"/>
      <c r="AA39" s="112"/>
      <c r="AB39" s="112"/>
      <c r="AC39" s="112"/>
      <c r="AD39" s="112"/>
      <c r="AE39" s="112"/>
      <c r="AF39" s="112"/>
      <c r="AG39" s="112"/>
      <c r="AH39" s="112"/>
      <c r="AI39" s="112"/>
      <c r="AJ39" s="112"/>
      <c r="AK39" s="112"/>
      <c r="AL39" s="112"/>
      <c r="AM39" s="112"/>
      <c r="AN39" s="112"/>
      <c r="AO39" s="112"/>
      <c r="AP39" s="112"/>
      <c r="AQ39" s="112"/>
      <c r="AR39" s="112"/>
      <c r="AS39" s="112"/>
      <c r="AT39" s="112"/>
      <c r="AU39" s="112"/>
      <c r="AV39" s="112"/>
      <c r="AW39" s="112"/>
      <c r="AX39" s="112"/>
      <c r="AY39" s="112"/>
      <c r="AZ39" s="112"/>
      <c r="BA39" s="112"/>
      <c r="BB39" s="112"/>
      <c r="BC39" s="112"/>
      <c r="BD39" s="112"/>
      <c r="BE39" s="112"/>
      <c r="BF39" s="112"/>
      <c r="BG39" s="112"/>
      <c r="BH39" s="112"/>
      <c r="BI39" s="112"/>
      <c r="BJ39" s="112"/>
      <c r="BK39" s="112"/>
      <c r="BL39" s="112"/>
      <c r="BM39" s="112"/>
      <c r="BN39" s="112"/>
      <c r="BO39" s="112"/>
      <c r="BP39" s="112"/>
      <c r="BQ39" s="112"/>
      <c r="BR39" s="112"/>
      <c r="BS39" s="112"/>
      <c r="BT39" s="112"/>
      <c r="BU39" s="112"/>
      <c r="BV39" s="112"/>
      <c r="BW39" s="112"/>
    </row>
    <row r="40" spans="1:153" s="110" customFormat="1" ht="22.15" customHeight="1" x14ac:dyDescent="0.2">
      <c r="B40" s="86"/>
      <c r="C40" s="86"/>
      <c r="D40" s="86"/>
      <c r="E40" s="86"/>
      <c r="F40" s="86"/>
      <c r="G40" s="86"/>
      <c r="L40" s="112"/>
      <c r="M40" s="112"/>
      <c r="N40" s="112"/>
      <c r="O40" s="112"/>
      <c r="P40" s="112"/>
      <c r="Q40" s="112"/>
      <c r="R40" s="112"/>
      <c r="S40" s="112"/>
      <c r="T40" s="112"/>
      <c r="U40" s="112"/>
      <c r="V40" s="112"/>
      <c r="W40" s="112"/>
      <c r="X40" s="112"/>
      <c r="Y40" s="112"/>
      <c r="Z40" s="112"/>
      <c r="AA40" s="112"/>
      <c r="AB40" s="112"/>
      <c r="AC40" s="112"/>
      <c r="AD40" s="112"/>
      <c r="AE40" s="112"/>
      <c r="AF40" s="112"/>
      <c r="AQ40" s="112"/>
      <c r="AR40" s="112"/>
      <c r="AS40" s="112"/>
      <c r="AT40" s="112"/>
      <c r="AU40" s="112"/>
      <c r="AV40" s="112"/>
      <c r="AW40" s="112"/>
      <c r="AX40" s="112"/>
      <c r="AY40" s="112"/>
      <c r="AZ40" s="112"/>
      <c r="BA40" s="112"/>
      <c r="BB40" s="112"/>
      <c r="BC40" s="112"/>
      <c r="BD40" s="112"/>
      <c r="BE40" s="112"/>
      <c r="BF40" s="112"/>
      <c r="BG40" s="112"/>
      <c r="BH40" s="112"/>
      <c r="BI40" s="112"/>
      <c r="BJ40" s="112"/>
      <c r="BK40" s="112"/>
      <c r="BL40" s="112"/>
      <c r="BM40" s="112"/>
      <c r="BN40" s="112"/>
      <c r="BO40" s="112"/>
      <c r="BP40" s="112"/>
      <c r="BQ40" s="112"/>
      <c r="BR40" s="112"/>
      <c r="BS40" s="112"/>
      <c r="BT40" s="112"/>
      <c r="BU40" s="112"/>
      <c r="BV40" s="112"/>
      <c r="BW40" s="112"/>
    </row>
    <row r="41" spans="1:153" ht="22.15" customHeight="1" x14ac:dyDescent="0.2">
      <c r="A41" s="110"/>
    </row>
    <row r="42" spans="1:153" ht="22.15" customHeight="1" x14ac:dyDescent="0.25">
      <c r="A42" s="110"/>
      <c r="B42" s="109"/>
    </row>
    <row r="43" spans="1:153" ht="22.15" customHeight="1" x14ac:dyDescent="0.2">
      <c r="A43" s="110"/>
      <c r="B43" s="108"/>
      <c r="C43" s="113"/>
      <c r="D43" s="113"/>
      <c r="E43" s="113"/>
      <c r="F43" s="113"/>
      <c r="AG43" s="113"/>
      <c r="AH43" s="113"/>
      <c r="AI43" s="113"/>
      <c r="AJ43" s="113"/>
      <c r="AK43" s="113"/>
      <c r="AL43" s="113"/>
      <c r="AM43" s="113"/>
      <c r="AN43" s="113"/>
      <c r="AO43" s="113"/>
      <c r="AP43" s="113"/>
    </row>
    <row r="44" spans="1:153" ht="22.15" customHeight="1" x14ac:dyDescent="0.2">
      <c r="A44" s="110"/>
      <c r="B44" s="108"/>
      <c r="C44" s="113"/>
      <c r="D44" s="113"/>
      <c r="E44" s="113"/>
      <c r="F44" s="113"/>
      <c r="L44" s="113"/>
      <c r="M44" s="113"/>
      <c r="N44" s="113"/>
      <c r="O44" s="113"/>
      <c r="P44" s="113"/>
      <c r="Q44" s="113"/>
      <c r="R44" s="113"/>
      <c r="S44" s="113"/>
      <c r="T44" s="113"/>
      <c r="U44" s="113"/>
      <c r="V44" s="113"/>
      <c r="W44" s="113"/>
      <c r="X44" s="113"/>
      <c r="Y44" s="113"/>
      <c r="Z44" s="113"/>
      <c r="AA44" s="113"/>
      <c r="AB44" s="113"/>
      <c r="AC44" s="113"/>
      <c r="AD44" s="113"/>
      <c r="AE44" s="113"/>
      <c r="AF44" s="113"/>
      <c r="AG44" s="113"/>
      <c r="AH44" s="113"/>
      <c r="AI44" s="113"/>
      <c r="AJ44" s="113"/>
      <c r="AK44" s="113"/>
      <c r="AL44" s="113"/>
      <c r="AM44" s="113"/>
      <c r="AN44" s="113"/>
      <c r="AO44" s="113"/>
      <c r="AP44" s="113"/>
      <c r="AQ44" s="113"/>
      <c r="AR44" s="113"/>
      <c r="AS44" s="113"/>
      <c r="AT44" s="113"/>
      <c r="AU44" s="113"/>
      <c r="AV44" s="113"/>
      <c r="AW44" s="113"/>
      <c r="AX44" s="113"/>
      <c r="AY44" s="113"/>
      <c r="AZ44" s="113"/>
      <c r="BA44" s="113"/>
      <c r="BB44" s="113"/>
      <c r="BC44" s="113"/>
      <c r="BD44" s="113"/>
      <c r="BE44" s="113"/>
      <c r="BF44" s="113"/>
      <c r="BG44" s="113"/>
      <c r="BH44" s="113"/>
      <c r="BI44" s="113"/>
      <c r="BJ44" s="113"/>
      <c r="BK44" s="113"/>
      <c r="BL44" s="113"/>
      <c r="BM44" s="113"/>
      <c r="BN44" s="113"/>
    </row>
    <row r="45" spans="1:153" ht="22.15" customHeight="1" x14ac:dyDescent="0.2">
      <c r="A45" s="110"/>
      <c r="B45" s="108"/>
      <c r="C45" s="113"/>
      <c r="D45" s="113"/>
      <c r="E45" s="113"/>
      <c r="F45" s="113"/>
      <c r="L45" s="113"/>
      <c r="M45" s="113"/>
      <c r="N45" s="113"/>
      <c r="O45" s="113"/>
      <c r="P45" s="113"/>
      <c r="Q45" s="113"/>
      <c r="R45" s="113"/>
      <c r="S45" s="113"/>
      <c r="T45" s="113"/>
      <c r="U45" s="113"/>
      <c r="V45" s="113"/>
      <c r="W45" s="113"/>
      <c r="X45" s="113"/>
      <c r="Y45" s="113"/>
      <c r="Z45" s="113"/>
      <c r="AA45" s="113"/>
      <c r="AB45" s="113"/>
      <c r="AC45" s="113"/>
      <c r="AD45" s="113"/>
      <c r="AE45" s="113"/>
      <c r="AF45" s="113"/>
      <c r="AG45" s="113"/>
      <c r="AH45" s="113"/>
      <c r="AI45" s="113"/>
      <c r="AJ45" s="113"/>
      <c r="AK45" s="113"/>
      <c r="AL45" s="113"/>
      <c r="AM45" s="113"/>
      <c r="AN45" s="113"/>
      <c r="AO45" s="113"/>
      <c r="AP45" s="113"/>
      <c r="AQ45" s="113"/>
      <c r="AR45" s="113"/>
      <c r="AS45" s="113"/>
      <c r="AT45" s="113"/>
      <c r="AU45" s="113"/>
      <c r="AV45" s="113"/>
      <c r="AW45" s="113"/>
      <c r="AX45" s="113"/>
      <c r="AY45" s="113"/>
      <c r="AZ45" s="113"/>
      <c r="BA45" s="113"/>
      <c r="BB45" s="113"/>
      <c r="BC45" s="113"/>
      <c r="BD45" s="113"/>
      <c r="BE45" s="113"/>
      <c r="BF45" s="113"/>
      <c r="BG45" s="113"/>
      <c r="BH45" s="113"/>
      <c r="BI45" s="113"/>
      <c r="BJ45" s="113"/>
      <c r="BK45" s="113"/>
      <c r="BL45" s="113"/>
      <c r="BM45" s="113"/>
      <c r="BN45" s="113"/>
    </row>
    <row r="46" spans="1:153" ht="22.15" customHeight="1" x14ac:dyDescent="0.2">
      <c r="A46" s="110"/>
      <c r="B46" s="108"/>
      <c r="C46" s="113"/>
      <c r="D46" s="113"/>
      <c r="E46" s="113"/>
      <c r="F46" s="113"/>
      <c r="L46" s="113"/>
      <c r="M46" s="113"/>
      <c r="N46" s="113"/>
      <c r="O46" s="113"/>
      <c r="P46" s="113"/>
      <c r="Q46" s="113"/>
      <c r="R46" s="113"/>
      <c r="S46" s="113"/>
      <c r="T46" s="113"/>
      <c r="U46" s="113"/>
      <c r="V46" s="113"/>
      <c r="W46" s="113"/>
      <c r="X46" s="113"/>
      <c r="Y46" s="113"/>
      <c r="Z46" s="113"/>
      <c r="AA46" s="113"/>
      <c r="AB46" s="113"/>
      <c r="AC46" s="113"/>
      <c r="AD46" s="113"/>
      <c r="AE46" s="113"/>
      <c r="AF46" s="113"/>
      <c r="AG46" s="113"/>
      <c r="AH46" s="113"/>
      <c r="AI46" s="113"/>
      <c r="AJ46" s="113"/>
      <c r="AK46" s="113"/>
      <c r="AL46" s="113"/>
      <c r="AM46" s="113"/>
      <c r="AN46" s="113"/>
      <c r="AO46" s="113"/>
      <c r="AP46" s="113"/>
      <c r="AQ46" s="113"/>
      <c r="AR46" s="113"/>
      <c r="AS46" s="113"/>
      <c r="AT46" s="113"/>
      <c r="AU46" s="113"/>
      <c r="AV46" s="113"/>
      <c r="AW46" s="113"/>
      <c r="AX46" s="113"/>
      <c r="AY46" s="113"/>
      <c r="AZ46" s="113"/>
      <c r="BA46" s="113"/>
      <c r="BB46" s="113"/>
      <c r="BC46" s="113"/>
      <c r="BD46" s="113"/>
      <c r="BE46" s="113"/>
      <c r="BF46" s="113"/>
      <c r="BG46" s="113"/>
      <c r="BH46" s="113"/>
      <c r="BI46" s="113"/>
      <c r="BJ46" s="113"/>
      <c r="BK46" s="113"/>
      <c r="BL46" s="113"/>
      <c r="BM46" s="113"/>
      <c r="BN46" s="113"/>
    </row>
    <row r="47" spans="1:153" ht="15" x14ac:dyDescent="0.2">
      <c r="A47" s="110"/>
      <c r="B47" s="108"/>
      <c r="L47" s="113"/>
      <c r="M47" s="113"/>
      <c r="N47" s="113"/>
      <c r="O47" s="113"/>
      <c r="P47" s="113"/>
      <c r="Q47" s="113"/>
      <c r="R47" s="113"/>
      <c r="S47" s="113"/>
      <c r="T47" s="113"/>
      <c r="U47" s="113"/>
      <c r="V47" s="113"/>
      <c r="W47" s="113"/>
      <c r="X47" s="113"/>
      <c r="Y47" s="113"/>
      <c r="Z47" s="113"/>
      <c r="AA47" s="113"/>
      <c r="AB47" s="113"/>
      <c r="AC47" s="113"/>
      <c r="AD47" s="113"/>
      <c r="AE47" s="113"/>
      <c r="AF47" s="113"/>
      <c r="AQ47" s="113"/>
      <c r="AR47" s="113"/>
      <c r="AS47" s="113"/>
      <c r="AT47" s="113"/>
      <c r="AU47" s="113"/>
      <c r="AV47" s="113"/>
      <c r="AW47" s="113"/>
      <c r="AX47" s="113"/>
      <c r="AY47" s="113"/>
      <c r="AZ47" s="113"/>
      <c r="BA47" s="113"/>
      <c r="BB47" s="113"/>
      <c r="BC47" s="113"/>
      <c r="BD47" s="113"/>
      <c r="BE47" s="113"/>
      <c r="BF47" s="113"/>
      <c r="BG47" s="113"/>
      <c r="BH47" s="113"/>
      <c r="BI47" s="113"/>
      <c r="BJ47" s="113"/>
      <c r="BK47" s="113"/>
      <c r="BL47" s="113"/>
      <c r="BM47" s="113"/>
      <c r="BN47" s="113"/>
    </row>
    <row r="48" spans="1:153" ht="14.25" x14ac:dyDescent="0.2">
      <c r="A48" s="110"/>
      <c r="B48" s="108"/>
    </row>
    <row r="49" spans="1:6" ht="14.25" x14ac:dyDescent="0.2">
      <c r="A49" s="110"/>
      <c r="B49" s="108"/>
    </row>
    <row r="50" spans="1:6" x14ac:dyDescent="0.2">
      <c r="B50" s="108"/>
    </row>
    <row r="51" spans="1:6" x14ac:dyDescent="0.2">
      <c r="B51" s="108"/>
    </row>
    <row r="53" spans="1:6" ht="15" customHeight="1" x14ac:dyDescent="0.25">
      <c r="B53" s="109"/>
      <c r="C53" s="109"/>
      <c r="D53" s="109"/>
      <c r="E53" s="109"/>
      <c r="F53" s="109"/>
    </row>
    <row r="54" spans="1:6" ht="15" x14ac:dyDescent="0.25">
      <c r="B54" s="114"/>
    </row>
    <row r="55" spans="1:6" x14ac:dyDescent="0.2">
      <c r="B55" s="115"/>
    </row>
    <row r="56" spans="1:6" x14ac:dyDescent="0.2">
      <c r="B56" s="115"/>
    </row>
    <row r="57" spans="1:6" x14ac:dyDescent="0.2">
      <c r="B57" s="115"/>
    </row>
    <row r="58" spans="1:6" x14ac:dyDescent="0.2">
      <c r="B58" s="115"/>
    </row>
    <row r="59" spans="1:6" x14ac:dyDescent="0.2">
      <c r="B59" s="115"/>
    </row>
    <row r="60" spans="1:6" x14ac:dyDescent="0.2">
      <c r="B60" s="115"/>
    </row>
    <row r="61" spans="1:6" x14ac:dyDescent="0.2">
      <c r="B61" s="115"/>
    </row>
    <row r="62" spans="1:6" x14ac:dyDescent="0.2">
      <c r="B62" s="115"/>
    </row>
    <row r="63" spans="1:6" x14ac:dyDescent="0.2">
      <c r="B63" s="115"/>
    </row>
    <row r="64" spans="1:6" x14ac:dyDescent="0.2">
      <c r="B64" s="115"/>
    </row>
    <row r="65" spans="2:6" ht="15" x14ac:dyDescent="0.25">
      <c r="B65" s="114"/>
      <c r="C65" s="108"/>
      <c r="D65" s="108"/>
      <c r="E65" s="108"/>
      <c r="F65" s="108"/>
    </row>
  </sheetData>
  <mergeCells count="40">
    <mergeCell ref="A27:B27"/>
    <mergeCell ref="N27:AV27"/>
    <mergeCell ref="N28:AV28"/>
    <mergeCell ref="B22:AV22"/>
    <mergeCell ref="B21:AV21"/>
    <mergeCell ref="A24:B24"/>
    <mergeCell ref="I24:J24"/>
    <mergeCell ref="M24:AV24"/>
    <mergeCell ref="A25:B25"/>
    <mergeCell ref="N25:AV25"/>
    <mergeCell ref="A26:B26"/>
    <mergeCell ref="N26:AV26"/>
    <mergeCell ref="C14:G14"/>
    <mergeCell ref="C15:G15"/>
    <mergeCell ref="C16:G16"/>
    <mergeCell ref="C17:G17"/>
    <mergeCell ref="C8:G8"/>
    <mergeCell ref="C9:G9"/>
    <mergeCell ref="C10:G10"/>
    <mergeCell ref="C11:G11"/>
    <mergeCell ref="C12:G12"/>
    <mergeCell ref="C13:G13"/>
    <mergeCell ref="DN4:DX4"/>
    <mergeCell ref="DZ4:EJ4"/>
    <mergeCell ref="EL4:EV4"/>
    <mergeCell ref="C5:G5"/>
    <mergeCell ref="C6:G6"/>
    <mergeCell ref="CP4:CZ4"/>
    <mergeCell ref="DB4:DL4"/>
    <mergeCell ref="C7:G7"/>
    <mergeCell ref="AT4:BD4"/>
    <mergeCell ref="BF4:BP4"/>
    <mergeCell ref="BR4:CB4"/>
    <mergeCell ref="CD4:CN4"/>
    <mergeCell ref="AH4:AR4"/>
    <mergeCell ref="F1:G1"/>
    <mergeCell ref="F2:G2"/>
    <mergeCell ref="F3:G3"/>
    <mergeCell ref="J4:T4"/>
    <mergeCell ref="V4:AF4"/>
  </mergeCells>
  <conditionalFormatting sqref="B21">
    <cfRule type="expression" dxfId="7" priority="5" stopIfTrue="1">
      <formula>$H$18&gt;=$D$28</formula>
    </cfRule>
  </conditionalFormatting>
  <conditionalFormatting sqref="B22">
    <cfRule type="expression" dxfId="6" priority="4" stopIfTrue="1">
      <formula>$H$19&gt;=$F$28</formula>
    </cfRule>
  </conditionalFormatting>
  <conditionalFormatting sqref="H1:H3">
    <cfRule type="cellIs" dxfId="5" priority="1" operator="equal">
      <formula>"Nevyhovel"</formula>
    </cfRule>
    <cfRule type="cellIs" dxfId="4" priority="2" operator="equal">
      <formula>"Vyhovel"</formula>
    </cfRule>
    <cfRule type="colorScale" priority="3">
      <colorScale>
        <cfvo type="min"/>
        <cfvo type="max"/>
        <color rgb="FFFF7128"/>
        <color rgb="FFFFEF9C"/>
      </colorScale>
    </cfRule>
  </conditionalFormatting>
  <pageMargins left="0.7" right="0.7" top="0.75" bottom="0.75" header="0.3" footer="0.3"/>
  <pageSetup paperSize="9" orientation="portrait" r:id="rId1"/>
  <ignoredErrors>
    <ignoredError sqref="B6:J6 B16:CF16 B7:AP7 CF7:CF8 B10:P12 B8:AK8 B9:P9 B13:P13 V6:CF6 B14:P15" numberStoredAsText="1"/>
  </ignoredError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EW65"/>
  <sheetViews>
    <sheetView tabSelected="1" zoomScaleNormal="100" workbookViewId="0">
      <selection activeCell="D2" sqref="D2"/>
    </sheetView>
  </sheetViews>
  <sheetFormatPr defaultColWidth="2.7109375" defaultRowHeight="12.75" x14ac:dyDescent="0.2"/>
  <cols>
    <col min="1" max="1" width="5.42578125" style="86" customWidth="1"/>
    <col min="2" max="2" width="12.5703125" style="86" customWidth="1"/>
    <col min="3" max="3" width="21.7109375" style="86" customWidth="1"/>
    <col min="4" max="4" width="16.7109375" style="86" customWidth="1"/>
    <col min="5" max="5" width="14" style="86" customWidth="1"/>
    <col min="6" max="6" width="15.28515625" style="86" customWidth="1"/>
    <col min="7" max="7" width="21.42578125" style="86" customWidth="1"/>
    <col min="8" max="8" width="19.28515625" style="86" customWidth="1"/>
    <col min="9" max="9" width="3.5703125" style="86" customWidth="1"/>
    <col min="10" max="10" width="3.28515625" style="86" customWidth="1"/>
    <col min="11" max="116" width="2.85546875" style="86" customWidth="1"/>
    <col min="117" max="117" width="3.28515625" style="86" customWidth="1"/>
    <col min="118" max="128" width="2.85546875" style="86" customWidth="1"/>
    <col min="129" max="129" width="3.28515625" style="86" customWidth="1"/>
    <col min="130" max="140" width="2.85546875" style="86" customWidth="1"/>
    <col min="141" max="141" width="4.140625" style="86" customWidth="1"/>
    <col min="142" max="152" width="2.85546875" style="86" customWidth="1"/>
    <col min="153" max="247" width="2.7109375" style="86"/>
    <col min="248" max="248" width="5.42578125" style="86" customWidth="1"/>
    <col min="249" max="249" width="12.5703125" style="86" customWidth="1"/>
    <col min="250" max="250" width="45.42578125" style="86" customWidth="1"/>
    <col min="251" max="251" width="18.7109375" style="86" customWidth="1"/>
    <col min="252" max="252" width="19.28515625" style="86" customWidth="1"/>
    <col min="253" max="253" width="3" style="86" customWidth="1"/>
    <col min="254" max="255" width="3" style="86" bestFit="1" customWidth="1"/>
    <col min="256" max="256" width="3.140625" style="86" customWidth="1"/>
    <col min="257" max="264" width="2.85546875" style="86" bestFit="1" customWidth="1"/>
    <col min="265" max="276" width="2.85546875" style="86" customWidth="1"/>
    <col min="277" max="279" width="3" style="86" bestFit="1" customWidth="1"/>
    <col min="280" max="288" width="2.85546875" style="86" bestFit="1" customWidth="1"/>
    <col min="289" max="291" width="3" style="86" bestFit="1" customWidth="1"/>
    <col min="292" max="300" width="2.85546875" style="86" bestFit="1" customWidth="1"/>
    <col min="301" max="303" width="3" style="86" bestFit="1" customWidth="1"/>
    <col min="304" max="312" width="2.85546875" style="86" bestFit="1" customWidth="1"/>
    <col min="313" max="315" width="3" style="86" bestFit="1" customWidth="1"/>
    <col min="316" max="324" width="2.85546875" style="86" bestFit="1" customWidth="1"/>
    <col min="325" max="327" width="3" style="86" bestFit="1" customWidth="1"/>
    <col min="328" max="328" width="2.85546875" style="86" bestFit="1" customWidth="1"/>
    <col min="329" max="503" width="2.7109375" style="86"/>
    <col min="504" max="504" width="5.42578125" style="86" customWidth="1"/>
    <col min="505" max="505" width="12.5703125" style="86" customWidth="1"/>
    <col min="506" max="506" width="45.42578125" style="86" customWidth="1"/>
    <col min="507" max="507" width="18.7109375" style="86" customWidth="1"/>
    <col min="508" max="508" width="19.28515625" style="86" customWidth="1"/>
    <col min="509" max="509" width="3" style="86" customWidth="1"/>
    <col min="510" max="511" width="3" style="86" bestFit="1" customWidth="1"/>
    <col min="512" max="512" width="3.140625" style="86" customWidth="1"/>
    <col min="513" max="520" width="2.85546875" style="86" bestFit="1" customWidth="1"/>
    <col min="521" max="532" width="2.85546875" style="86" customWidth="1"/>
    <col min="533" max="535" width="3" style="86" bestFit="1" customWidth="1"/>
    <col min="536" max="544" width="2.85546875" style="86" bestFit="1" customWidth="1"/>
    <col min="545" max="547" width="3" style="86" bestFit="1" customWidth="1"/>
    <col min="548" max="556" width="2.85546875" style="86" bestFit="1" customWidth="1"/>
    <col min="557" max="559" width="3" style="86" bestFit="1" customWidth="1"/>
    <col min="560" max="568" width="2.85546875" style="86" bestFit="1" customWidth="1"/>
    <col min="569" max="571" width="3" style="86" bestFit="1" customWidth="1"/>
    <col min="572" max="580" width="2.85546875" style="86" bestFit="1" customWidth="1"/>
    <col min="581" max="583" width="3" style="86" bestFit="1" customWidth="1"/>
    <col min="584" max="584" width="2.85546875" style="86" bestFit="1" customWidth="1"/>
    <col min="585" max="759" width="2.7109375" style="86"/>
    <col min="760" max="760" width="5.42578125" style="86" customWidth="1"/>
    <col min="761" max="761" width="12.5703125" style="86" customWidth="1"/>
    <col min="762" max="762" width="45.42578125" style="86" customWidth="1"/>
    <col min="763" max="763" width="18.7109375" style="86" customWidth="1"/>
    <col min="764" max="764" width="19.28515625" style="86" customWidth="1"/>
    <col min="765" max="765" width="3" style="86" customWidth="1"/>
    <col min="766" max="767" width="3" style="86" bestFit="1" customWidth="1"/>
    <col min="768" max="768" width="3.140625" style="86" customWidth="1"/>
    <col min="769" max="776" width="2.85546875" style="86" bestFit="1" customWidth="1"/>
    <col min="777" max="788" width="2.85546875" style="86" customWidth="1"/>
    <col min="789" max="791" width="3" style="86" bestFit="1" customWidth="1"/>
    <col min="792" max="800" width="2.85546875" style="86" bestFit="1" customWidth="1"/>
    <col min="801" max="803" width="3" style="86" bestFit="1" customWidth="1"/>
    <col min="804" max="812" width="2.85546875" style="86" bestFit="1" customWidth="1"/>
    <col min="813" max="815" width="3" style="86" bestFit="1" customWidth="1"/>
    <col min="816" max="824" width="2.85546875" style="86" bestFit="1" customWidth="1"/>
    <col min="825" max="827" width="3" style="86" bestFit="1" customWidth="1"/>
    <col min="828" max="836" width="2.85546875" style="86" bestFit="1" customWidth="1"/>
    <col min="837" max="839" width="3" style="86" bestFit="1" customWidth="1"/>
    <col min="840" max="840" width="2.85546875" style="86" bestFit="1" customWidth="1"/>
    <col min="841" max="1015" width="2.7109375" style="86"/>
    <col min="1016" max="1016" width="5.42578125" style="86" customWidth="1"/>
    <col min="1017" max="1017" width="12.5703125" style="86" customWidth="1"/>
    <col min="1018" max="1018" width="45.42578125" style="86" customWidth="1"/>
    <col min="1019" max="1019" width="18.7109375" style="86" customWidth="1"/>
    <col min="1020" max="1020" width="19.28515625" style="86" customWidth="1"/>
    <col min="1021" max="1021" width="3" style="86" customWidth="1"/>
    <col min="1022" max="1023" width="3" style="86" bestFit="1" customWidth="1"/>
    <col min="1024" max="1024" width="3.140625" style="86" customWidth="1"/>
    <col min="1025" max="1032" width="2.85546875" style="86" bestFit="1" customWidth="1"/>
    <col min="1033" max="1044" width="2.85546875" style="86" customWidth="1"/>
    <col min="1045" max="1047" width="3" style="86" bestFit="1" customWidth="1"/>
    <col min="1048" max="1056" width="2.85546875" style="86" bestFit="1" customWidth="1"/>
    <col min="1057" max="1059" width="3" style="86" bestFit="1" customWidth="1"/>
    <col min="1060" max="1068" width="2.85546875" style="86" bestFit="1" customWidth="1"/>
    <col min="1069" max="1071" width="3" style="86" bestFit="1" customWidth="1"/>
    <col min="1072" max="1080" width="2.85546875" style="86" bestFit="1" customWidth="1"/>
    <col min="1081" max="1083" width="3" style="86" bestFit="1" customWidth="1"/>
    <col min="1084" max="1092" width="2.85546875" style="86" bestFit="1" customWidth="1"/>
    <col min="1093" max="1095" width="3" style="86" bestFit="1" customWidth="1"/>
    <col min="1096" max="1096" width="2.85546875" style="86" bestFit="1" customWidth="1"/>
    <col min="1097" max="1271" width="2.7109375" style="86"/>
    <col min="1272" max="1272" width="5.42578125" style="86" customWidth="1"/>
    <col min="1273" max="1273" width="12.5703125" style="86" customWidth="1"/>
    <col min="1274" max="1274" width="45.42578125" style="86" customWidth="1"/>
    <col min="1275" max="1275" width="18.7109375" style="86" customWidth="1"/>
    <col min="1276" max="1276" width="19.28515625" style="86" customWidth="1"/>
    <col min="1277" max="1277" width="3" style="86" customWidth="1"/>
    <col min="1278" max="1279" width="3" style="86" bestFit="1" customWidth="1"/>
    <col min="1280" max="1280" width="3.140625" style="86" customWidth="1"/>
    <col min="1281" max="1288" width="2.85546875" style="86" bestFit="1" customWidth="1"/>
    <col min="1289" max="1300" width="2.85546875" style="86" customWidth="1"/>
    <col min="1301" max="1303" width="3" style="86" bestFit="1" customWidth="1"/>
    <col min="1304" max="1312" width="2.85546875" style="86" bestFit="1" customWidth="1"/>
    <col min="1313" max="1315" width="3" style="86" bestFit="1" customWidth="1"/>
    <col min="1316" max="1324" width="2.85546875" style="86" bestFit="1" customWidth="1"/>
    <col min="1325" max="1327" width="3" style="86" bestFit="1" customWidth="1"/>
    <col min="1328" max="1336" width="2.85546875" style="86" bestFit="1" customWidth="1"/>
    <col min="1337" max="1339" width="3" style="86" bestFit="1" customWidth="1"/>
    <col min="1340" max="1348" width="2.85546875" style="86" bestFit="1" customWidth="1"/>
    <col min="1349" max="1351" width="3" style="86" bestFit="1" customWidth="1"/>
    <col min="1352" max="1352" width="2.85546875" style="86" bestFit="1" customWidth="1"/>
    <col min="1353" max="1527" width="2.7109375" style="86"/>
    <col min="1528" max="1528" width="5.42578125" style="86" customWidth="1"/>
    <col min="1529" max="1529" width="12.5703125" style="86" customWidth="1"/>
    <col min="1530" max="1530" width="45.42578125" style="86" customWidth="1"/>
    <col min="1531" max="1531" width="18.7109375" style="86" customWidth="1"/>
    <col min="1532" max="1532" width="19.28515625" style="86" customWidth="1"/>
    <col min="1533" max="1533" width="3" style="86" customWidth="1"/>
    <col min="1534" max="1535" width="3" style="86" bestFit="1" customWidth="1"/>
    <col min="1536" max="1536" width="3.140625" style="86" customWidth="1"/>
    <col min="1537" max="1544" width="2.85546875" style="86" bestFit="1" customWidth="1"/>
    <col min="1545" max="1556" width="2.85546875" style="86" customWidth="1"/>
    <col min="1557" max="1559" width="3" style="86" bestFit="1" customWidth="1"/>
    <col min="1560" max="1568" width="2.85546875" style="86" bestFit="1" customWidth="1"/>
    <col min="1569" max="1571" width="3" style="86" bestFit="1" customWidth="1"/>
    <col min="1572" max="1580" width="2.85546875" style="86" bestFit="1" customWidth="1"/>
    <col min="1581" max="1583" width="3" style="86" bestFit="1" customWidth="1"/>
    <col min="1584" max="1592" width="2.85546875" style="86" bestFit="1" customWidth="1"/>
    <col min="1593" max="1595" width="3" style="86" bestFit="1" customWidth="1"/>
    <col min="1596" max="1604" width="2.85546875" style="86" bestFit="1" customWidth="1"/>
    <col min="1605" max="1607" width="3" style="86" bestFit="1" customWidth="1"/>
    <col min="1608" max="1608" width="2.85546875" style="86" bestFit="1" customWidth="1"/>
    <col min="1609" max="1783" width="2.7109375" style="86"/>
    <col min="1784" max="1784" width="5.42578125" style="86" customWidth="1"/>
    <col min="1785" max="1785" width="12.5703125" style="86" customWidth="1"/>
    <col min="1786" max="1786" width="45.42578125" style="86" customWidth="1"/>
    <col min="1787" max="1787" width="18.7109375" style="86" customWidth="1"/>
    <col min="1788" max="1788" width="19.28515625" style="86" customWidth="1"/>
    <col min="1789" max="1789" width="3" style="86" customWidth="1"/>
    <col min="1790" max="1791" width="3" style="86" bestFit="1" customWidth="1"/>
    <col min="1792" max="1792" width="3.140625" style="86" customWidth="1"/>
    <col min="1793" max="1800" width="2.85546875" style="86" bestFit="1" customWidth="1"/>
    <col min="1801" max="1812" width="2.85546875" style="86" customWidth="1"/>
    <col min="1813" max="1815" width="3" style="86" bestFit="1" customWidth="1"/>
    <col min="1816" max="1824" width="2.85546875" style="86" bestFit="1" customWidth="1"/>
    <col min="1825" max="1827" width="3" style="86" bestFit="1" customWidth="1"/>
    <col min="1828" max="1836" width="2.85546875" style="86" bestFit="1" customWidth="1"/>
    <col min="1837" max="1839" width="3" style="86" bestFit="1" customWidth="1"/>
    <col min="1840" max="1848" width="2.85546875" style="86" bestFit="1" customWidth="1"/>
    <col min="1849" max="1851" width="3" style="86" bestFit="1" customWidth="1"/>
    <col min="1852" max="1860" width="2.85546875" style="86" bestFit="1" customWidth="1"/>
    <col min="1861" max="1863" width="3" style="86" bestFit="1" customWidth="1"/>
    <col min="1864" max="1864" width="2.85546875" style="86" bestFit="1" customWidth="1"/>
    <col min="1865" max="2039" width="2.7109375" style="86"/>
    <col min="2040" max="2040" width="5.42578125" style="86" customWidth="1"/>
    <col min="2041" max="2041" width="12.5703125" style="86" customWidth="1"/>
    <col min="2042" max="2042" width="45.42578125" style="86" customWidth="1"/>
    <col min="2043" max="2043" width="18.7109375" style="86" customWidth="1"/>
    <col min="2044" max="2044" width="19.28515625" style="86" customWidth="1"/>
    <col min="2045" max="2045" width="3" style="86" customWidth="1"/>
    <col min="2046" max="2047" width="3" style="86" bestFit="1" customWidth="1"/>
    <col min="2048" max="2048" width="3.140625" style="86" customWidth="1"/>
    <col min="2049" max="2056" width="2.85546875" style="86" bestFit="1" customWidth="1"/>
    <col min="2057" max="2068" width="2.85546875" style="86" customWidth="1"/>
    <col min="2069" max="2071" width="3" style="86" bestFit="1" customWidth="1"/>
    <col min="2072" max="2080" width="2.85546875" style="86" bestFit="1" customWidth="1"/>
    <col min="2081" max="2083" width="3" style="86" bestFit="1" customWidth="1"/>
    <col min="2084" max="2092" width="2.85546875" style="86" bestFit="1" customWidth="1"/>
    <col min="2093" max="2095" width="3" style="86" bestFit="1" customWidth="1"/>
    <col min="2096" max="2104" width="2.85546875" style="86" bestFit="1" customWidth="1"/>
    <col min="2105" max="2107" width="3" style="86" bestFit="1" customWidth="1"/>
    <col min="2108" max="2116" width="2.85546875" style="86" bestFit="1" customWidth="1"/>
    <col min="2117" max="2119" width="3" style="86" bestFit="1" customWidth="1"/>
    <col min="2120" max="2120" width="2.85546875" style="86" bestFit="1" customWidth="1"/>
    <col min="2121" max="2295" width="2.7109375" style="86"/>
    <col min="2296" max="2296" width="5.42578125" style="86" customWidth="1"/>
    <col min="2297" max="2297" width="12.5703125" style="86" customWidth="1"/>
    <col min="2298" max="2298" width="45.42578125" style="86" customWidth="1"/>
    <col min="2299" max="2299" width="18.7109375" style="86" customWidth="1"/>
    <col min="2300" max="2300" width="19.28515625" style="86" customWidth="1"/>
    <col min="2301" max="2301" width="3" style="86" customWidth="1"/>
    <col min="2302" max="2303" width="3" style="86" bestFit="1" customWidth="1"/>
    <col min="2304" max="2304" width="3.140625" style="86" customWidth="1"/>
    <col min="2305" max="2312" width="2.85546875" style="86" bestFit="1" customWidth="1"/>
    <col min="2313" max="2324" width="2.85546875" style="86" customWidth="1"/>
    <col min="2325" max="2327" width="3" style="86" bestFit="1" customWidth="1"/>
    <col min="2328" max="2336" width="2.85546875" style="86" bestFit="1" customWidth="1"/>
    <col min="2337" max="2339" width="3" style="86" bestFit="1" customWidth="1"/>
    <col min="2340" max="2348" width="2.85546875" style="86" bestFit="1" customWidth="1"/>
    <col min="2349" max="2351" width="3" style="86" bestFit="1" customWidth="1"/>
    <col min="2352" max="2360" width="2.85546875" style="86" bestFit="1" customWidth="1"/>
    <col min="2361" max="2363" width="3" style="86" bestFit="1" customWidth="1"/>
    <col min="2364" max="2372" width="2.85546875" style="86" bestFit="1" customWidth="1"/>
    <col min="2373" max="2375" width="3" style="86" bestFit="1" customWidth="1"/>
    <col min="2376" max="2376" width="2.85546875" style="86" bestFit="1" customWidth="1"/>
    <col min="2377" max="2551" width="2.7109375" style="86"/>
    <col min="2552" max="2552" width="5.42578125" style="86" customWidth="1"/>
    <col min="2553" max="2553" width="12.5703125" style="86" customWidth="1"/>
    <col min="2554" max="2554" width="45.42578125" style="86" customWidth="1"/>
    <col min="2555" max="2555" width="18.7109375" style="86" customWidth="1"/>
    <col min="2556" max="2556" width="19.28515625" style="86" customWidth="1"/>
    <col min="2557" max="2557" width="3" style="86" customWidth="1"/>
    <col min="2558" max="2559" width="3" style="86" bestFit="1" customWidth="1"/>
    <col min="2560" max="2560" width="3.140625" style="86" customWidth="1"/>
    <col min="2561" max="2568" width="2.85546875" style="86" bestFit="1" customWidth="1"/>
    <col min="2569" max="2580" width="2.85546875" style="86" customWidth="1"/>
    <col min="2581" max="2583" width="3" style="86" bestFit="1" customWidth="1"/>
    <col min="2584" max="2592" width="2.85546875" style="86" bestFit="1" customWidth="1"/>
    <col min="2593" max="2595" width="3" style="86" bestFit="1" customWidth="1"/>
    <col min="2596" max="2604" width="2.85546875" style="86" bestFit="1" customWidth="1"/>
    <col min="2605" max="2607" width="3" style="86" bestFit="1" customWidth="1"/>
    <col min="2608" max="2616" width="2.85546875" style="86" bestFit="1" customWidth="1"/>
    <col min="2617" max="2619" width="3" style="86" bestFit="1" customWidth="1"/>
    <col min="2620" max="2628" width="2.85546875" style="86" bestFit="1" customWidth="1"/>
    <col min="2629" max="2631" width="3" style="86" bestFit="1" customWidth="1"/>
    <col min="2632" max="2632" width="2.85546875" style="86" bestFit="1" customWidth="1"/>
    <col min="2633" max="2807" width="2.7109375" style="86"/>
    <col min="2808" max="2808" width="5.42578125" style="86" customWidth="1"/>
    <col min="2809" max="2809" width="12.5703125" style="86" customWidth="1"/>
    <col min="2810" max="2810" width="45.42578125" style="86" customWidth="1"/>
    <col min="2811" max="2811" width="18.7109375" style="86" customWidth="1"/>
    <col min="2812" max="2812" width="19.28515625" style="86" customWidth="1"/>
    <col min="2813" max="2813" width="3" style="86" customWidth="1"/>
    <col min="2814" max="2815" width="3" style="86" bestFit="1" customWidth="1"/>
    <col min="2816" max="2816" width="3.140625" style="86" customWidth="1"/>
    <col min="2817" max="2824" width="2.85546875" style="86" bestFit="1" customWidth="1"/>
    <col min="2825" max="2836" width="2.85546875" style="86" customWidth="1"/>
    <col min="2837" max="2839" width="3" style="86" bestFit="1" customWidth="1"/>
    <col min="2840" max="2848" width="2.85546875" style="86" bestFit="1" customWidth="1"/>
    <col min="2849" max="2851" width="3" style="86" bestFit="1" customWidth="1"/>
    <col min="2852" max="2860" width="2.85546875" style="86" bestFit="1" customWidth="1"/>
    <col min="2861" max="2863" width="3" style="86" bestFit="1" customWidth="1"/>
    <col min="2864" max="2872" width="2.85546875" style="86" bestFit="1" customWidth="1"/>
    <col min="2873" max="2875" width="3" style="86" bestFit="1" customWidth="1"/>
    <col min="2876" max="2884" width="2.85546875" style="86" bestFit="1" customWidth="1"/>
    <col min="2885" max="2887" width="3" style="86" bestFit="1" customWidth="1"/>
    <col min="2888" max="2888" width="2.85546875" style="86" bestFit="1" customWidth="1"/>
    <col min="2889" max="3063" width="2.7109375" style="86"/>
    <col min="3064" max="3064" width="5.42578125" style="86" customWidth="1"/>
    <col min="3065" max="3065" width="12.5703125" style="86" customWidth="1"/>
    <col min="3066" max="3066" width="45.42578125" style="86" customWidth="1"/>
    <col min="3067" max="3067" width="18.7109375" style="86" customWidth="1"/>
    <col min="3068" max="3068" width="19.28515625" style="86" customWidth="1"/>
    <col min="3069" max="3069" width="3" style="86" customWidth="1"/>
    <col min="3070" max="3071" width="3" style="86" bestFit="1" customWidth="1"/>
    <col min="3072" max="3072" width="3.140625" style="86" customWidth="1"/>
    <col min="3073" max="3080" width="2.85546875" style="86" bestFit="1" customWidth="1"/>
    <col min="3081" max="3092" width="2.85546875" style="86" customWidth="1"/>
    <col min="3093" max="3095" width="3" style="86" bestFit="1" customWidth="1"/>
    <col min="3096" max="3104" width="2.85546875" style="86" bestFit="1" customWidth="1"/>
    <col min="3105" max="3107" width="3" style="86" bestFit="1" customWidth="1"/>
    <col min="3108" max="3116" width="2.85546875" style="86" bestFit="1" customWidth="1"/>
    <col min="3117" max="3119" width="3" style="86" bestFit="1" customWidth="1"/>
    <col min="3120" max="3128" width="2.85546875" style="86" bestFit="1" customWidth="1"/>
    <col min="3129" max="3131" width="3" style="86" bestFit="1" customWidth="1"/>
    <col min="3132" max="3140" width="2.85546875" style="86" bestFit="1" customWidth="1"/>
    <col min="3141" max="3143" width="3" style="86" bestFit="1" customWidth="1"/>
    <col min="3144" max="3144" width="2.85546875" style="86" bestFit="1" customWidth="1"/>
    <col min="3145" max="3319" width="2.7109375" style="86"/>
    <col min="3320" max="3320" width="5.42578125" style="86" customWidth="1"/>
    <col min="3321" max="3321" width="12.5703125" style="86" customWidth="1"/>
    <col min="3322" max="3322" width="45.42578125" style="86" customWidth="1"/>
    <col min="3323" max="3323" width="18.7109375" style="86" customWidth="1"/>
    <col min="3324" max="3324" width="19.28515625" style="86" customWidth="1"/>
    <col min="3325" max="3325" width="3" style="86" customWidth="1"/>
    <col min="3326" max="3327" width="3" style="86" bestFit="1" customWidth="1"/>
    <col min="3328" max="3328" width="3.140625" style="86" customWidth="1"/>
    <col min="3329" max="3336" width="2.85546875" style="86" bestFit="1" customWidth="1"/>
    <col min="3337" max="3348" width="2.85546875" style="86" customWidth="1"/>
    <col min="3349" max="3351" width="3" style="86" bestFit="1" customWidth="1"/>
    <col min="3352" max="3360" width="2.85546875" style="86" bestFit="1" customWidth="1"/>
    <col min="3361" max="3363" width="3" style="86" bestFit="1" customWidth="1"/>
    <col min="3364" max="3372" width="2.85546875" style="86" bestFit="1" customWidth="1"/>
    <col min="3373" max="3375" width="3" style="86" bestFit="1" customWidth="1"/>
    <col min="3376" max="3384" width="2.85546875" style="86" bestFit="1" customWidth="1"/>
    <col min="3385" max="3387" width="3" style="86" bestFit="1" customWidth="1"/>
    <col min="3388" max="3396" width="2.85546875" style="86" bestFit="1" customWidth="1"/>
    <col min="3397" max="3399" width="3" style="86" bestFit="1" customWidth="1"/>
    <col min="3400" max="3400" width="2.85546875" style="86" bestFit="1" customWidth="1"/>
    <col min="3401" max="3575" width="2.7109375" style="86"/>
    <col min="3576" max="3576" width="5.42578125" style="86" customWidth="1"/>
    <col min="3577" max="3577" width="12.5703125" style="86" customWidth="1"/>
    <col min="3578" max="3578" width="45.42578125" style="86" customWidth="1"/>
    <col min="3579" max="3579" width="18.7109375" style="86" customWidth="1"/>
    <col min="3580" max="3580" width="19.28515625" style="86" customWidth="1"/>
    <col min="3581" max="3581" width="3" style="86" customWidth="1"/>
    <col min="3582" max="3583" width="3" style="86" bestFit="1" customWidth="1"/>
    <col min="3584" max="3584" width="3.140625" style="86" customWidth="1"/>
    <col min="3585" max="3592" width="2.85546875" style="86" bestFit="1" customWidth="1"/>
    <col min="3593" max="3604" width="2.85546875" style="86" customWidth="1"/>
    <col min="3605" max="3607" width="3" style="86" bestFit="1" customWidth="1"/>
    <col min="3608" max="3616" width="2.85546875" style="86" bestFit="1" customWidth="1"/>
    <col min="3617" max="3619" width="3" style="86" bestFit="1" customWidth="1"/>
    <col min="3620" max="3628" width="2.85546875" style="86" bestFit="1" customWidth="1"/>
    <col min="3629" max="3631" width="3" style="86" bestFit="1" customWidth="1"/>
    <col min="3632" max="3640" width="2.85546875" style="86" bestFit="1" customWidth="1"/>
    <col min="3641" max="3643" width="3" style="86" bestFit="1" customWidth="1"/>
    <col min="3644" max="3652" width="2.85546875" style="86" bestFit="1" customWidth="1"/>
    <col min="3653" max="3655" width="3" style="86" bestFit="1" customWidth="1"/>
    <col min="3656" max="3656" width="2.85546875" style="86" bestFit="1" customWidth="1"/>
    <col min="3657" max="3831" width="2.7109375" style="86"/>
    <col min="3832" max="3832" width="5.42578125" style="86" customWidth="1"/>
    <col min="3833" max="3833" width="12.5703125" style="86" customWidth="1"/>
    <col min="3834" max="3834" width="45.42578125" style="86" customWidth="1"/>
    <col min="3835" max="3835" width="18.7109375" style="86" customWidth="1"/>
    <col min="3836" max="3836" width="19.28515625" style="86" customWidth="1"/>
    <col min="3837" max="3837" width="3" style="86" customWidth="1"/>
    <col min="3838" max="3839" width="3" style="86" bestFit="1" customWidth="1"/>
    <col min="3840" max="3840" width="3.140625" style="86" customWidth="1"/>
    <col min="3841" max="3848" width="2.85546875" style="86" bestFit="1" customWidth="1"/>
    <col min="3849" max="3860" width="2.85546875" style="86" customWidth="1"/>
    <col min="3861" max="3863" width="3" style="86" bestFit="1" customWidth="1"/>
    <col min="3864" max="3872" width="2.85546875" style="86" bestFit="1" customWidth="1"/>
    <col min="3873" max="3875" width="3" style="86" bestFit="1" customWidth="1"/>
    <col min="3876" max="3884" width="2.85546875" style="86" bestFit="1" customWidth="1"/>
    <col min="3885" max="3887" width="3" style="86" bestFit="1" customWidth="1"/>
    <col min="3888" max="3896" width="2.85546875" style="86" bestFit="1" customWidth="1"/>
    <col min="3897" max="3899" width="3" style="86" bestFit="1" customWidth="1"/>
    <col min="3900" max="3908" width="2.85546875" style="86" bestFit="1" customWidth="1"/>
    <col min="3909" max="3911" width="3" style="86" bestFit="1" customWidth="1"/>
    <col min="3912" max="3912" width="2.85546875" style="86" bestFit="1" customWidth="1"/>
    <col min="3913" max="4087" width="2.7109375" style="86"/>
    <col min="4088" max="4088" width="5.42578125" style="86" customWidth="1"/>
    <col min="4089" max="4089" width="12.5703125" style="86" customWidth="1"/>
    <col min="4090" max="4090" width="45.42578125" style="86" customWidth="1"/>
    <col min="4091" max="4091" width="18.7109375" style="86" customWidth="1"/>
    <col min="4092" max="4092" width="19.28515625" style="86" customWidth="1"/>
    <col min="4093" max="4093" width="3" style="86" customWidth="1"/>
    <col min="4094" max="4095" width="3" style="86" bestFit="1" customWidth="1"/>
    <col min="4096" max="4096" width="3.140625" style="86" customWidth="1"/>
    <col min="4097" max="4104" width="2.85546875" style="86" bestFit="1" customWidth="1"/>
    <col min="4105" max="4116" width="2.85546875" style="86" customWidth="1"/>
    <col min="4117" max="4119" width="3" style="86" bestFit="1" customWidth="1"/>
    <col min="4120" max="4128" width="2.85546875" style="86" bestFit="1" customWidth="1"/>
    <col min="4129" max="4131" width="3" style="86" bestFit="1" customWidth="1"/>
    <col min="4132" max="4140" width="2.85546875" style="86" bestFit="1" customWidth="1"/>
    <col min="4141" max="4143" width="3" style="86" bestFit="1" customWidth="1"/>
    <col min="4144" max="4152" width="2.85546875" style="86" bestFit="1" customWidth="1"/>
    <col min="4153" max="4155" width="3" style="86" bestFit="1" customWidth="1"/>
    <col min="4156" max="4164" width="2.85546875" style="86" bestFit="1" customWidth="1"/>
    <col min="4165" max="4167" width="3" style="86" bestFit="1" customWidth="1"/>
    <col min="4168" max="4168" width="2.85546875" style="86" bestFit="1" customWidth="1"/>
    <col min="4169" max="4343" width="2.7109375" style="86"/>
    <col min="4344" max="4344" width="5.42578125" style="86" customWidth="1"/>
    <col min="4345" max="4345" width="12.5703125" style="86" customWidth="1"/>
    <col min="4346" max="4346" width="45.42578125" style="86" customWidth="1"/>
    <col min="4347" max="4347" width="18.7109375" style="86" customWidth="1"/>
    <col min="4348" max="4348" width="19.28515625" style="86" customWidth="1"/>
    <col min="4349" max="4349" width="3" style="86" customWidth="1"/>
    <col min="4350" max="4351" width="3" style="86" bestFit="1" customWidth="1"/>
    <col min="4352" max="4352" width="3.140625" style="86" customWidth="1"/>
    <col min="4353" max="4360" width="2.85546875" style="86" bestFit="1" customWidth="1"/>
    <col min="4361" max="4372" width="2.85546875" style="86" customWidth="1"/>
    <col min="4373" max="4375" width="3" style="86" bestFit="1" customWidth="1"/>
    <col min="4376" max="4384" width="2.85546875" style="86" bestFit="1" customWidth="1"/>
    <col min="4385" max="4387" width="3" style="86" bestFit="1" customWidth="1"/>
    <col min="4388" max="4396" width="2.85546875" style="86" bestFit="1" customWidth="1"/>
    <col min="4397" max="4399" width="3" style="86" bestFit="1" customWidth="1"/>
    <col min="4400" max="4408" width="2.85546875" style="86" bestFit="1" customWidth="1"/>
    <col min="4409" max="4411" width="3" style="86" bestFit="1" customWidth="1"/>
    <col min="4412" max="4420" width="2.85546875" style="86" bestFit="1" customWidth="1"/>
    <col min="4421" max="4423" width="3" style="86" bestFit="1" customWidth="1"/>
    <col min="4424" max="4424" width="2.85546875" style="86" bestFit="1" customWidth="1"/>
    <col min="4425" max="4599" width="2.7109375" style="86"/>
    <col min="4600" max="4600" width="5.42578125" style="86" customWidth="1"/>
    <col min="4601" max="4601" width="12.5703125" style="86" customWidth="1"/>
    <col min="4602" max="4602" width="45.42578125" style="86" customWidth="1"/>
    <col min="4603" max="4603" width="18.7109375" style="86" customWidth="1"/>
    <col min="4604" max="4604" width="19.28515625" style="86" customWidth="1"/>
    <col min="4605" max="4605" width="3" style="86" customWidth="1"/>
    <col min="4606" max="4607" width="3" style="86" bestFit="1" customWidth="1"/>
    <col min="4608" max="4608" width="3.140625" style="86" customWidth="1"/>
    <col min="4609" max="4616" width="2.85546875" style="86" bestFit="1" customWidth="1"/>
    <col min="4617" max="4628" width="2.85546875" style="86" customWidth="1"/>
    <col min="4629" max="4631" width="3" style="86" bestFit="1" customWidth="1"/>
    <col min="4632" max="4640" width="2.85546875" style="86" bestFit="1" customWidth="1"/>
    <col min="4641" max="4643" width="3" style="86" bestFit="1" customWidth="1"/>
    <col min="4644" max="4652" width="2.85546875" style="86" bestFit="1" customWidth="1"/>
    <col min="4653" max="4655" width="3" style="86" bestFit="1" customWidth="1"/>
    <col min="4656" max="4664" width="2.85546875" style="86" bestFit="1" customWidth="1"/>
    <col min="4665" max="4667" width="3" style="86" bestFit="1" customWidth="1"/>
    <col min="4668" max="4676" width="2.85546875" style="86" bestFit="1" customWidth="1"/>
    <col min="4677" max="4679" width="3" style="86" bestFit="1" customWidth="1"/>
    <col min="4680" max="4680" width="2.85546875" style="86" bestFit="1" customWidth="1"/>
    <col min="4681" max="4855" width="2.7109375" style="86"/>
    <col min="4856" max="4856" width="5.42578125" style="86" customWidth="1"/>
    <col min="4857" max="4857" width="12.5703125" style="86" customWidth="1"/>
    <col min="4858" max="4858" width="45.42578125" style="86" customWidth="1"/>
    <col min="4859" max="4859" width="18.7109375" style="86" customWidth="1"/>
    <col min="4860" max="4860" width="19.28515625" style="86" customWidth="1"/>
    <col min="4861" max="4861" width="3" style="86" customWidth="1"/>
    <col min="4862" max="4863" width="3" style="86" bestFit="1" customWidth="1"/>
    <col min="4864" max="4864" width="3.140625" style="86" customWidth="1"/>
    <col min="4865" max="4872" width="2.85546875" style="86" bestFit="1" customWidth="1"/>
    <col min="4873" max="4884" width="2.85546875" style="86" customWidth="1"/>
    <col min="4885" max="4887" width="3" style="86" bestFit="1" customWidth="1"/>
    <col min="4888" max="4896" width="2.85546875" style="86" bestFit="1" customWidth="1"/>
    <col min="4897" max="4899" width="3" style="86" bestFit="1" customWidth="1"/>
    <col min="4900" max="4908" width="2.85546875" style="86" bestFit="1" customWidth="1"/>
    <col min="4909" max="4911" width="3" style="86" bestFit="1" customWidth="1"/>
    <col min="4912" max="4920" width="2.85546875" style="86" bestFit="1" customWidth="1"/>
    <col min="4921" max="4923" width="3" style="86" bestFit="1" customWidth="1"/>
    <col min="4924" max="4932" width="2.85546875" style="86" bestFit="1" customWidth="1"/>
    <col min="4933" max="4935" width="3" style="86" bestFit="1" customWidth="1"/>
    <col min="4936" max="4936" width="2.85546875" style="86" bestFit="1" customWidth="1"/>
    <col min="4937" max="5111" width="2.7109375" style="86"/>
    <col min="5112" max="5112" width="5.42578125" style="86" customWidth="1"/>
    <col min="5113" max="5113" width="12.5703125" style="86" customWidth="1"/>
    <col min="5114" max="5114" width="45.42578125" style="86" customWidth="1"/>
    <col min="5115" max="5115" width="18.7109375" style="86" customWidth="1"/>
    <col min="5116" max="5116" width="19.28515625" style="86" customWidth="1"/>
    <col min="5117" max="5117" width="3" style="86" customWidth="1"/>
    <col min="5118" max="5119" width="3" style="86" bestFit="1" customWidth="1"/>
    <col min="5120" max="5120" width="3.140625" style="86" customWidth="1"/>
    <col min="5121" max="5128" width="2.85546875" style="86" bestFit="1" customWidth="1"/>
    <col min="5129" max="5140" width="2.85546875" style="86" customWidth="1"/>
    <col min="5141" max="5143" width="3" style="86" bestFit="1" customWidth="1"/>
    <col min="5144" max="5152" width="2.85546875" style="86" bestFit="1" customWidth="1"/>
    <col min="5153" max="5155" width="3" style="86" bestFit="1" customWidth="1"/>
    <col min="5156" max="5164" width="2.85546875" style="86" bestFit="1" customWidth="1"/>
    <col min="5165" max="5167" width="3" style="86" bestFit="1" customWidth="1"/>
    <col min="5168" max="5176" width="2.85546875" style="86" bestFit="1" customWidth="1"/>
    <col min="5177" max="5179" width="3" style="86" bestFit="1" customWidth="1"/>
    <col min="5180" max="5188" width="2.85546875" style="86" bestFit="1" customWidth="1"/>
    <col min="5189" max="5191" width="3" style="86" bestFit="1" customWidth="1"/>
    <col min="5192" max="5192" width="2.85546875" style="86" bestFit="1" customWidth="1"/>
    <col min="5193" max="5367" width="2.7109375" style="86"/>
    <col min="5368" max="5368" width="5.42578125" style="86" customWidth="1"/>
    <col min="5369" max="5369" width="12.5703125" style="86" customWidth="1"/>
    <col min="5370" max="5370" width="45.42578125" style="86" customWidth="1"/>
    <col min="5371" max="5371" width="18.7109375" style="86" customWidth="1"/>
    <col min="5372" max="5372" width="19.28515625" style="86" customWidth="1"/>
    <col min="5373" max="5373" width="3" style="86" customWidth="1"/>
    <col min="5374" max="5375" width="3" style="86" bestFit="1" customWidth="1"/>
    <col min="5376" max="5376" width="3.140625" style="86" customWidth="1"/>
    <col min="5377" max="5384" width="2.85546875" style="86" bestFit="1" customWidth="1"/>
    <col min="5385" max="5396" width="2.85546875" style="86" customWidth="1"/>
    <col min="5397" max="5399" width="3" style="86" bestFit="1" customWidth="1"/>
    <col min="5400" max="5408" width="2.85546875" style="86" bestFit="1" customWidth="1"/>
    <col min="5409" max="5411" width="3" style="86" bestFit="1" customWidth="1"/>
    <col min="5412" max="5420" width="2.85546875" style="86" bestFit="1" customWidth="1"/>
    <col min="5421" max="5423" width="3" style="86" bestFit="1" customWidth="1"/>
    <col min="5424" max="5432" width="2.85546875" style="86" bestFit="1" customWidth="1"/>
    <col min="5433" max="5435" width="3" style="86" bestFit="1" customWidth="1"/>
    <col min="5436" max="5444" width="2.85546875" style="86" bestFit="1" customWidth="1"/>
    <col min="5445" max="5447" width="3" style="86" bestFit="1" customWidth="1"/>
    <col min="5448" max="5448" width="2.85546875" style="86" bestFit="1" customWidth="1"/>
    <col min="5449" max="5623" width="2.7109375" style="86"/>
    <col min="5624" max="5624" width="5.42578125" style="86" customWidth="1"/>
    <col min="5625" max="5625" width="12.5703125" style="86" customWidth="1"/>
    <col min="5626" max="5626" width="45.42578125" style="86" customWidth="1"/>
    <col min="5627" max="5627" width="18.7109375" style="86" customWidth="1"/>
    <col min="5628" max="5628" width="19.28515625" style="86" customWidth="1"/>
    <col min="5629" max="5629" width="3" style="86" customWidth="1"/>
    <col min="5630" max="5631" width="3" style="86" bestFit="1" customWidth="1"/>
    <col min="5632" max="5632" width="3.140625" style="86" customWidth="1"/>
    <col min="5633" max="5640" width="2.85546875" style="86" bestFit="1" customWidth="1"/>
    <col min="5641" max="5652" width="2.85546875" style="86" customWidth="1"/>
    <col min="5653" max="5655" width="3" style="86" bestFit="1" customWidth="1"/>
    <col min="5656" max="5664" width="2.85546875" style="86" bestFit="1" customWidth="1"/>
    <col min="5665" max="5667" width="3" style="86" bestFit="1" customWidth="1"/>
    <col min="5668" max="5676" width="2.85546875" style="86" bestFit="1" customWidth="1"/>
    <col min="5677" max="5679" width="3" style="86" bestFit="1" customWidth="1"/>
    <col min="5680" max="5688" width="2.85546875" style="86" bestFit="1" customWidth="1"/>
    <col min="5689" max="5691" width="3" style="86" bestFit="1" customWidth="1"/>
    <col min="5692" max="5700" width="2.85546875" style="86" bestFit="1" customWidth="1"/>
    <col min="5701" max="5703" width="3" style="86" bestFit="1" customWidth="1"/>
    <col min="5704" max="5704" width="2.85546875" style="86" bestFit="1" customWidth="1"/>
    <col min="5705" max="5879" width="2.7109375" style="86"/>
    <col min="5880" max="5880" width="5.42578125" style="86" customWidth="1"/>
    <col min="5881" max="5881" width="12.5703125" style="86" customWidth="1"/>
    <col min="5882" max="5882" width="45.42578125" style="86" customWidth="1"/>
    <col min="5883" max="5883" width="18.7109375" style="86" customWidth="1"/>
    <col min="5884" max="5884" width="19.28515625" style="86" customWidth="1"/>
    <col min="5885" max="5885" width="3" style="86" customWidth="1"/>
    <col min="5886" max="5887" width="3" style="86" bestFit="1" customWidth="1"/>
    <col min="5888" max="5888" width="3.140625" style="86" customWidth="1"/>
    <col min="5889" max="5896" width="2.85546875" style="86" bestFit="1" customWidth="1"/>
    <col min="5897" max="5908" width="2.85546875" style="86" customWidth="1"/>
    <col min="5909" max="5911" width="3" style="86" bestFit="1" customWidth="1"/>
    <col min="5912" max="5920" width="2.85546875" style="86" bestFit="1" customWidth="1"/>
    <col min="5921" max="5923" width="3" style="86" bestFit="1" customWidth="1"/>
    <col min="5924" max="5932" width="2.85546875" style="86" bestFit="1" customWidth="1"/>
    <col min="5933" max="5935" width="3" style="86" bestFit="1" customWidth="1"/>
    <col min="5936" max="5944" width="2.85546875" style="86" bestFit="1" customWidth="1"/>
    <col min="5945" max="5947" width="3" style="86" bestFit="1" customWidth="1"/>
    <col min="5948" max="5956" width="2.85546875" style="86" bestFit="1" customWidth="1"/>
    <col min="5957" max="5959" width="3" style="86" bestFit="1" customWidth="1"/>
    <col min="5960" max="5960" width="2.85546875" style="86" bestFit="1" customWidth="1"/>
    <col min="5961" max="6135" width="2.7109375" style="86"/>
    <col min="6136" max="6136" width="5.42578125" style="86" customWidth="1"/>
    <col min="6137" max="6137" width="12.5703125" style="86" customWidth="1"/>
    <col min="6138" max="6138" width="45.42578125" style="86" customWidth="1"/>
    <col min="6139" max="6139" width="18.7109375" style="86" customWidth="1"/>
    <col min="6140" max="6140" width="19.28515625" style="86" customWidth="1"/>
    <col min="6141" max="6141" width="3" style="86" customWidth="1"/>
    <col min="6142" max="6143" width="3" style="86" bestFit="1" customWidth="1"/>
    <col min="6144" max="6144" width="3.140625" style="86" customWidth="1"/>
    <col min="6145" max="6152" width="2.85546875" style="86" bestFit="1" customWidth="1"/>
    <col min="6153" max="6164" width="2.85546875" style="86" customWidth="1"/>
    <col min="6165" max="6167" width="3" style="86" bestFit="1" customWidth="1"/>
    <col min="6168" max="6176" width="2.85546875" style="86" bestFit="1" customWidth="1"/>
    <col min="6177" max="6179" width="3" style="86" bestFit="1" customWidth="1"/>
    <col min="6180" max="6188" width="2.85546875" style="86" bestFit="1" customWidth="1"/>
    <col min="6189" max="6191" width="3" style="86" bestFit="1" customWidth="1"/>
    <col min="6192" max="6200" width="2.85546875" style="86" bestFit="1" customWidth="1"/>
    <col min="6201" max="6203" width="3" style="86" bestFit="1" customWidth="1"/>
    <col min="6204" max="6212" width="2.85546875" style="86" bestFit="1" customWidth="1"/>
    <col min="6213" max="6215" width="3" style="86" bestFit="1" customWidth="1"/>
    <col min="6216" max="6216" width="2.85546875" style="86" bestFit="1" customWidth="1"/>
    <col min="6217" max="6391" width="2.7109375" style="86"/>
    <col min="6392" max="6392" width="5.42578125" style="86" customWidth="1"/>
    <col min="6393" max="6393" width="12.5703125" style="86" customWidth="1"/>
    <col min="6394" max="6394" width="45.42578125" style="86" customWidth="1"/>
    <col min="6395" max="6395" width="18.7109375" style="86" customWidth="1"/>
    <col min="6396" max="6396" width="19.28515625" style="86" customWidth="1"/>
    <col min="6397" max="6397" width="3" style="86" customWidth="1"/>
    <col min="6398" max="6399" width="3" style="86" bestFit="1" customWidth="1"/>
    <col min="6400" max="6400" width="3.140625" style="86" customWidth="1"/>
    <col min="6401" max="6408" width="2.85546875" style="86" bestFit="1" customWidth="1"/>
    <col min="6409" max="6420" width="2.85546875" style="86" customWidth="1"/>
    <col min="6421" max="6423" width="3" style="86" bestFit="1" customWidth="1"/>
    <col min="6424" max="6432" width="2.85546875" style="86" bestFit="1" customWidth="1"/>
    <col min="6433" max="6435" width="3" style="86" bestFit="1" customWidth="1"/>
    <col min="6436" max="6444" width="2.85546875" style="86" bestFit="1" customWidth="1"/>
    <col min="6445" max="6447" width="3" style="86" bestFit="1" customWidth="1"/>
    <col min="6448" max="6456" width="2.85546875" style="86" bestFit="1" customWidth="1"/>
    <col min="6457" max="6459" width="3" style="86" bestFit="1" customWidth="1"/>
    <col min="6460" max="6468" width="2.85546875" style="86" bestFit="1" customWidth="1"/>
    <col min="6469" max="6471" width="3" style="86" bestFit="1" customWidth="1"/>
    <col min="6472" max="6472" width="2.85546875" style="86" bestFit="1" customWidth="1"/>
    <col min="6473" max="6647" width="2.7109375" style="86"/>
    <col min="6648" max="6648" width="5.42578125" style="86" customWidth="1"/>
    <col min="6649" max="6649" width="12.5703125" style="86" customWidth="1"/>
    <col min="6650" max="6650" width="45.42578125" style="86" customWidth="1"/>
    <col min="6651" max="6651" width="18.7109375" style="86" customWidth="1"/>
    <col min="6652" max="6652" width="19.28515625" style="86" customWidth="1"/>
    <col min="6653" max="6653" width="3" style="86" customWidth="1"/>
    <col min="6654" max="6655" width="3" style="86" bestFit="1" customWidth="1"/>
    <col min="6656" max="6656" width="3.140625" style="86" customWidth="1"/>
    <col min="6657" max="6664" width="2.85546875" style="86" bestFit="1" customWidth="1"/>
    <col min="6665" max="6676" width="2.85546875" style="86" customWidth="1"/>
    <col min="6677" max="6679" width="3" style="86" bestFit="1" customWidth="1"/>
    <col min="6680" max="6688" width="2.85546875" style="86" bestFit="1" customWidth="1"/>
    <col min="6689" max="6691" width="3" style="86" bestFit="1" customWidth="1"/>
    <col min="6692" max="6700" width="2.85546875" style="86" bestFit="1" customWidth="1"/>
    <col min="6701" max="6703" width="3" style="86" bestFit="1" customWidth="1"/>
    <col min="6704" max="6712" width="2.85546875" style="86" bestFit="1" customWidth="1"/>
    <col min="6713" max="6715" width="3" style="86" bestFit="1" customWidth="1"/>
    <col min="6716" max="6724" width="2.85546875" style="86" bestFit="1" customWidth="1"/>
    <col min="6725" max="6727" width="3" style="86" bestFit="1" customWidth="1"/>
    <col min="6728" max="6728" width="2.85546875" style="86" bestFit="1" customWidth="1"/>
    <col min="6729" max="6903" width="2.7109375" style="86"/>
    <col min="6904" max="6904" width="5.42578125" style="86" customWidth="1"/>
    <col min="6905" max="6905" width="12.5703125" style="86" customWidth="1"/>
    <col min="6906" max="6906" width="45.42578125" style="86" customWidth="1"/>
    <col min="6907" max="6907" width="18.7109375" style="86" customWidth="1"/>
    <col min="6908" max="6908" width="19.28515625" style="86" customWidth="1"/>
    <col min="6909" max="6909" width="3" style="86" customWidth="1"/>
    <col min="6910" max="6911" width="3" style="86" bestFit="1" customWidth="1"/>
    <col min="6912" max="6912" width="3.140625" style="86" customWidth="1"/>
    <col min="6913" max="6920" width="2.85546875" style="86" bestFit="1" customWidth="1"/>
    <col min="6921" max="6932" width="2.85546875" style="86" customWidth="1"/>
    <col min="6933" max="6935" width="3" style="86" bestFit="1" customWidth="1"/>
    <col min="6936" max="6944" width="2.85546875" style="86" bestFit="1" customWidth="1"/>
    <col min="6945" max="6947" width="3" style="86" bestFit="1" customWidth="1"/>
    <col min="6948" max="6956" width="2.85546875" style="86" bestFit="1" customWidth="1"/>
    <col min="6957" max="6959" width="3" style="86" bestFit="1" customWidth="1"/>
    <col min="6960" max="6968" width="2.85546875" style="86" bestFit="1" customWidth="1"/>
    <col min="6969" max="6971" width="3" style="86" bestFit="1" customWidth="1"/>
    <col min="6972" max="6980" width="2.85546875" style="86" bestFit="1" customWidth="1"/>
    <col min="6981" max="6983" width="3" style="86" bestFit="1" customWidth="1"/>
    <col min="6984" max="6984" width="2.85546875" style="86" bestFit="1" customWidth="1"/>
    <col min="6985" max="7159" width="2.7109375" style="86"/>
    <col min="7160" max="7160" width="5.42578125" style="86" customWidth="1"/>
    <col min="7161" max="7161" width="12.5703125" style="86" customWidth="1"/>
    <col min="7162" max="7162" width="45.42578125" style="86" customWidth="1"/>
    <col min="7163" max="7163" width="18.7109375" style="86" customWidth="1"/>
    <col min="7164" max="7164" width="19.28515625" style="86" customWidth="1"/>
    <col min="7165" max="7165" width="3" style="86" customWidth="1"/>
    <col min="7166" max="7167" width="3" style="86" bestFit="1" customWidth="1"/>
    <col min="7168" max="7168" width="3.140625" style="86" customWidth="1"/>
    <col min="7169" max="7176" width="2.85546875" style="86" bestFit="1" customWidth="1"/>
    <col min="7177" max="7188" width="2.85546875" style="86" customWidth="1"/>
    <col min="7189" max="7191" width="3" style="86" bestFit="1" customWidth="1"/>
    <col min="7192" max="7200" width="2.85546875" style="86" bestFit="1" customWidth="1"/>
    <col min="7201" max="7203" width="3" style="86" bestFit="1" customWidth="1"/>
    <col min="7204" max="7212" width="2.85546875" style="86" bestFit="1" customWidth="1"/>
    <col min="7213" max="7215" width="3" style="86" bestFit="1" customWidth="1"/>
    <col min="7216" max="7224" width="2.85546875" style="86" bestFit="1" customWidth="1"/>
    <col min="7225" max="7227" width="3" style="86" bestFit="1" customWidth="1"/>
    <col min="7228" max="7236" width="2.85546875" style="86" bestFit="1" customWidth="1"/>
    <col min="7237" max="7239" width="3" style="86" bestFit="1" customWidth="1"/>
    <col min="7240" max="7240" width="2.85546875" style="86" bestFit="1" customWidth="1"/>
    <col min="7241" max="7415" width="2.7109375" style="86"/>
    <col min="7416" max="7416" width="5.42578125" style="86" customWidth="1"/>
    <col min="7417" max="7417" width="12.5703125" style="86" customWidth="1"/>
    <col min="7418" max="7418" width="45.42578125" style="86" customWidth="1"/>
    <col min="7419" max="7419" width="18.7109375" style="86" customWidth="1"/>
    <col min="7420" max="7420" width="19.28515625" style="86" customWidth="1"/>
    <col min="7421" max="7421" width="3" style="86" customWidth="1"/>
    <col min="7422" max="7423" width="3" style="86" bestFit="1" customWidth="1"/>
    <col min="7424" max="7424" width="3.140625" style="86" customWidth="1"/>
    <col min="7425" max="7432" width="2.85546875" style="86" bestFit="1" customWidth="1"/>
    <col min="7433" max="7444" width="2.85546875" style="86" customWidth="1"/>
    <col min="7445" max="7447" width="3" style="86" bestFit="1" customWidth="1"/>
    <col min="7448" max="7456" width="2.85546875" style="86" bestFit="1" customWidth="1"/>
    <col min="7457" max="7459" width="3" style="86" bestFit="1" customWidth="1"/>
    <col min="7460" max="7468" width="2.85546875" style="86" bestFit="1" customWidth="1"/>
    <col min="7469" max="7471" width="3" style="86" bestFit="1" customWidth="1"/>
    <col min="7472" max="7480" width="2.85546875" style="86" bestFit="1" customWidth="1"/>
    <col min="7481" max="7483" width="3" style="86" bestFit="1" customWidth="1"/>
    <col min="7484" max="7492" width="2.85546875" style="86" bestFit="1" customWidth="1"/>
    <col min="7493" max="7495" width="3" style="86" bestFit="1" customWidth="1"/>
    <col min="7496" max="7496" width="2.85546875" style="86" bestFit="1" customWidth="1"/>
    <col min="7497" max="7671" width="2.7109375" style="86"/>
    <col min="7672" max="7672" width="5.42578125" style="86" customWidth="1"/>
    <col min="7673" max="7673" width="12.5703125" style="86" customWidth="1"/>
    <col min="7674" max="7674" width="45.42578125" style="86" customWidth="1"/>
    <col min="7675" max="7675" width="18.7109375" style="86" customWidth="1"/>
    <col min="7676" max="7676" width="19.28515625" style="86" customWidth="1"/>
    <col min="7677" max="7677" width="3" style="86" customWidth="1"/>
    <col min="7678" max="7679" width="3" style="86" bestFit="1" customWidth="1"/>
    <col min="7680" max="7680" width="3.140625" style="86" customWidth="1"/>
    <col min="7681" max="7688" width="2.85546875" style="86" bestFit="1" customWidth="1"/>
    <col min="7689" max="7700" width="2.85546875" style="86" customWidth="1"/>
    <col min="7701" max="7703" width="3" style="86" bestFit="1" customWidth="1"/>
    <col min="7704" max="7712" width="2.85546875" style="86" bestFit="1" customWidth="1"/>
    <col min="7713" max="7715" width="3" style="86" bestFit="1" customWidth="1"/>
    <col min="7716" max="7724" width="2.85546875" style="86" bestFit="1" customWidth="1"/>
    <col min="7725" max="7727" width="3" style="86" bestFit="1" customWidth="1"/>
    <col min="7728" max="7736" width="2.85546875" style="86" bestFit="1" customWidth="1"/>
    <col min="7737" max="7739" width="3" style="86" bestFit="1" customWidth="1"/>
    <col min="7740" max="7748" width="2.85546875" style="86" bestFit="1" customWidth="1"/>
    <col min="7749" max="7751" width="3" style="86" bestFit="1" customWidth="1"/>
    <col min="7752" max="7752" width="2.85546875" style="86" bestFit="1" customWidth="1"/>
    <col min="7753" max="7927" width="2.7109375" style="86"/>
    <col min="7928" max="7928" width="5.42578125" style="86" customWidth="1"/>
    <col min="7929" max="7929" width="12.5703125" style="86" customWidth="1"/>
    <col min="7930" max="7930" width="45.42578125" style="86" customWidth="1"/>
    <col min="7931" max="7931" width="18.7109375" style="86" customWidth="1"/>
    <col min="7932" max="7932" width="19.28515625" style="86" customWidth="1"/>
    <col min="7933" max="7933" width="3" style="86" customWidth="1"/>
    <col min="7934" max="7935" width="3" style="86" bestFit="1" customWidth="1"/>
    <col min="7936" max="7936" width="3.140625" style="86" customWidth="1"/>
    <col min="7937" max="7944" width="2.85546875" style="86" bestFit="1" customWidth="1"/>
    <col min="7945" max="7956" width="2.85546875" style="86" customWidth="1"/>
    <col min="7957" max="7959" width="3" style="86" bestFit="1" customWidth="1"/>
    <col min="7960" max="7968" width="2.85546875" style="86" bestFit="1" customWidth="1"/>
    <col min="7969" max="7971" width="3" style="86" bestFit="1" customWidth="1"/>
    <col min="7972" max="7980" width="2.85546875" style="86" bestFit="1" customWidth="1"/>
    <col min="7981" max="7983" width="3" style="86" bestFit="1" customWidth="1"/>
    <col min="7984" max="7992" width="2.85546875" style="86" bestFit="1" customWidth="1"/>
    <col min="7993" max="7995" width="3" style="86" bestFit="1" customWidth="1"/>
    <col min="7996" max="8004" width="2.85546875" style="86" bestFit="1" customWidth="1"/>
    <col min="8005" max="8007" width="3" style="86" bestFit="1" customWidth="1"/>
    <col min="8008" max="8008" width="2.85546875" style="86" bestFit="1" customWidth="1"/>
    <col min="8009" max="8183" width="2.7109375" style="86"/>
    <col min="8184" max="8184" width="5.42578125" style="86" customWidth="1"/>
    <col min="8185" max="8185" width="12.5703125" style="86" customWidth="1"/>
    <col min="8186" max="8186" width="45.42578125" style="86" customWidth="1"/>
    <col min="8187" max="8187" width="18.7109375" style="86" customWidth="1"/>
    <col min="8188" max="8188" width="19.28515625" style="86" customWidth="1"/>
    <col min="8189" max="8189" width="3" style="86" customWidth="1"/>
    <col min="8190" max="8191" width="3" style="86" bestFit="1" customWidth="1"/>
    <col min="8192" max="8192" width="3.140625" style="86" customWidth="1"/>
    <col min="8193" max="8200" width="2.85546875" style="86" bestFit="1" customWidth="1"/>
    <col min="8201" max="8212" width="2.85546875" style="86" customWidth="1"/>
    <col min="8213" max="8215" width="3" style="86" bestFit="1" customWidth="1"/>
    <col min="8216" max="8224" width="2.85546875" style="86" bestFit="1" customWidth="1"/>
    <col min="8225" max="8227" width="3" style="86" bestFit="1" customWidth="1"/>
    <col min="8228" max="8236" width="2.85546875" style="86" bestFit="1" customWidth="1"/>
    <col min="8237" max="8239" width="3" style="86" bestFit="1" customWidth="1"/>
    <col min="8240" max="8248" width="2.85546875" style="86" bestFit="1" customWidth="1"/>
    <col min="8249" max="8251" width="3" style="86" bestFit="1" customWidth="1"/>
    <col min="8252" max="8260" width="2.85546875" style="86" bestFit="1" customWidth="1"/>
    <col min="8261" max="8263" width="3" style="86" bestFit="1" customWidth="1"/>
    <col min="8264" max="8264" width="2.85546875" style="86" bestFit="1" customWidth="1"/>
    <col min="8265" max="8439" width="2.7109375" style="86"/>
    <col min="8440" max="8440" width="5.42578125" style="86" customWidth="1"/>
    <col min="8441" max="8441" width="12.5703125" style="86" customWidth="1"/>
    <col min="8442" max="8442" width="45.42578125" style="86" customWidth="1"/>
    <col min="8443" max="8443" width="18.7109375" style="86" customWidth="1"/>
    <col min="8444" max="8444" width="19.28515625" style="86" customWidth="1"/>
    <col min="8445" max="8445" width="3" style="86" customWidth="1"/>
    <col min="8446" max="8447" width="3" style="86" bestFit="1" customWidth="1"/>
    <col min="8448" max="8448" width="3.140625" style="86" customWidth="1"/>
    <col min="8449" max="8456" width="2.85546875" style="86" bestFit="1" customWidth="1"/>
    <col min="8457" max="8468" width="2.85546875" style="86" customWidth="1"/>
    <col min="8469" max="8471" width="3" style="86" bestFit="1" customWidth="1"/>
    <col min="8472" max="8480" width="2.85546875" style="86" bestFit="1" customWidth="1"/>
    <col min="8481" max="8483" width="3" style="86" bestFit="1" customWidth="1"/>
    <col min="8484" max="8492" width="2.85546875" style="86" bestFit="1" customWidth="1"/>
    <col min="8493" max="8495" width="3" style="86" bestFit="1" customWidth="1"/>
    <col min="8496" max="8504" width="2.85546875" style="86" bestFit="1" customWidth="1"/>
    <col min="8505" max="8507" width="3" style="86" bestFit="1" customWidth="1"/>
    <col min="8508" max="8516" width="2.85546875" style="86" bestFit="1" customWidth="1"/>
    <col min="8517" max="8519" width="3" style="86" bestFit="1" customWidth="1"/>
    <col min="8520" max="8520" width="2.85546875" style="86" bestFit="1" customWidth="1"/>
    <col min="8521" max="8695" width="2.7109375" style="86"/>
    <col min="8696" max="8696" width="5.42578125" style="86" customWidth="1"/>
    <col min="8697" max="8697" width="12.5703125" style="86" customWidth="1"/>
    <col min="8698" max="8698" width="45.42578125" style="86" customWidth="1"/>
    <col min="8699" max="8699" width="18.7109375" style="86" customWidth="1"/>
    <col min="8700" max="8700" width="19.28515625" style="86" customWidth="1"/>
    <col min="8701" max="8701" width="3" style="86" customWidth="1"/>
    <col min="8702" max="8703" width="3" style="86" bestFit="1" customWidth="1"/>
    <col min="8704" max="8704" width="3.140625" style="86" customWidth="1"/>
    <col min="8705" max="8712" width="2.85546875" style="86" bestFit="1" customWidth="1"/>
    <col min="8713" max="8724" width="2.85546875" style="86" customWidth="1"/>
    <col min="8725" max="8727" width="3" style="86" bestFit="1" customWidth="1"/>
    <col min="8728" max="8736" width="2.85546875" style="86" bestFit="1" customWidth="1"/>
    <col min="8737" max="8739" width="3" style="86" bestFit="1" customWidth="1"/>
    <col min="8740" max="8748" width="2.85546875" style="86" bestFit="1" customWidth="1"/>
    <col min="8749" max="8751" width="3" style="86" bestFit="1" customWidth="1"/>
    <col min="8752" max="8760" width="2.85546875" style="86" bestFit="1" customWidth="1"/>
    <col min="8761" max="8763" width="3" style="86" bestFit="1" customWidth="1"/>
    <col min="8764" max="8772" width="2.85546875" style="86" bestFit="1" customWidth="1"/>
    <col min="8773" max="8775" width="3" style="86" bestFit="1" customWidth="1"/>
    <col min="8776" max="8776" width="2.85546875" style="86" bestFit="1" customWidth="1"/>
    <col min="8777" max="8951" width="2.7109375" style="86"/>
    <col min="8952" max="8952" width="5.42578125" style="86" customWidth="1"/>
    <col min="8953" max="8953" width="12.5703125" style="86" customWidth="1"/>
    <col min="8954" max="8954" width="45.42578125" style="86" customWidth="1"/>
    <col min="8955" max="8955" width="18.7109375" style="86" customWidth="1"/>
    <col min="8956" max="8956" width="19.28515625" style="86" customWidth="1"/>
    <col min="8957" max="8957" width="3" style="86" customWidth="1"/>
    <col min="8958" max="8959" width="3" style="86" bestFit="1" customWidth="1"/>
    <col min="8960" max="8960" width="3.140625" style="86" customWidth="1"/>
    <col min="8961" max="8968" width="2.85546875" style="86" bestFit="1" customWidth="1"/>
    <col min="8969" max="8980" width="2.85546875" style="86" customWidth="1"/>
    <col min="8981" max="8983" width="3" style="86" bestFit="1" customWidth="1"/>
    <col min="8984" max="8992" width="2.85546875" style="86" bestFit="1" customWidth="1"/>
    <col min="8993" max="8995" width="3" style="86" bestFit="1" customWidth="1"/>
    <col min="8996" max="9004" width="2.85546875" style="86" bestFit="1" customWidth="1"/>
    <col min="9005" max="9007" width="3" style="86" bestFit="1" customWidth="1"/>
    <col min="9008" max="9016" width="2.85546875" style="86" bestFit="1" customWidth="1"/>
    <col min="9017" max="9019" width="3" style="86" bestFit="1" customWidth="1"/>
    <col min="9020" max="9028" width="2.85546875" style="86" bestFit="1" customWidth="1"/>
    <col min="9029" max="9031" width="3" style="86" bestFit="1" customWidth="1"/>
    <col min="9032" max="9032" width="2.85546875" style="86" bestFit="1" customWidth="1"/>
    <col min="9033" max="9207" width="2.7109375" style="86"/>
    <col min="9208" max="9208" width="5.42578125" style="86" customWidth="1"/>
    <col min="9209" max="9209" width="12.5703125" style="86" customWidth="1"/>
    <col min="9210" max="9210" width="45.42578125" style="86" customWidth="1"/>
    <col min="9211" max="9211" width="18.7109375" style="86" customWidth="1"/>
    <col min="9212" max="9212" width="19.28515625" style="86" customWidth="1"/>
    <col min="9213" max="9213" width="3" style="86" customWidth="1"/>
    <col min="9214" max="9215" width="3" style="86" bestFit="1" customWidth="1"/>
    <col min="9216" max="9216" width="3.140625" style="86" customWidth="1"/>
    <col min="9217" max="9224" width="2.85546875" style="86" bestFit="1" customWidth="1"/>
    <col min="9225" max="9236" width="2.85546875" style="86" customWidth="1"/>
    <col min="9237" max="9239" width="3" style="86" bestFit="1" customWidth="1"/>
    <col min="9240" max="9248" width="2.85546875" style="86" bestFit="1" customWidth="1"/>
    <col min="9249" max="9251" width="3" style="86" bestFit="1" customWidth="1"/>
    <col min="9252" max="9260" width="2.85546875" style="86" bestFit="1" customWidth="1"/>
    <col min="9261" max="9263" width="3" style="86" bestFit="1" customWidth="1"/>
    <col min="9264" max="9272" width="2.85546875" style="86" bestFit="1" customWidth="1"/>
    <col min="9273" max="9275" width="3" style="86" bestFit="1" customWidth="1"/>
    <col min="9276" max="9284" width="2.85546875" style="86" bestFit="1" customWidth="1"/>
    <col min="9285" max="9287" width="3" style="86" bestFit="1" customWidth="1"/>
    <col min="9288" max="9288" width="2.85546875" style="86" bestFit="1" customWidth="1"/>
    <col min="9289" max="9463" width="2.7109375" style="86"/>
    <col min="9464" max="9464" width="5.42578125" style="86" customWidth="1"/>
    <col min="9465" max="9465" width="12.5703125" style="86" customWidth="1"/>
    <col min="9466" max="9466" width="45.42578125" style="86" customWidth="1"/>
    <col min="9467" max="9467" width="18.7109375" style="86" customWidth="1"/>
    <col min="9468" max="9468" width="19.28515625" style="86" customWidth="1"/>
    <col min="9469" max="9469" width="3" style="86" customWidth="1"/>
    <col min="9470" max="9471" width="3" style="86" bestFit="1" customWidth="1"/>
    <col min="9472" max="9472" width="3.140625" style="86" customWidth="1"/>
    <col min="9473" max="9480" width="2.85546875" style="86" bestFit="1" customWidth="1"/>
    <col min="9481" max="9492" width="2.85546875" style="86" customWidth="1"/>
    <col min="9493" max="9495" width="3" style="86" bestFit="1" customWidth="1"/>
    <col min="9496" max="9504" width="2.85546875" style="86" bestFit="1" customWidth="1"/>
    <col min="9505" max="9507" width="3" style="86" bestFit="1" customWidth="1"/>
    <col min="9508" max="9516" width="2.85546875" style="86" bestFit="1" customWidth="1"/>
    <col min="9517" max="9519" width="3" style="86" bestFit="1" customWidth="1"/>
    <col min="9520" max="9528" width="2.85546875" style="86" bestFit="1" customWidth="1"/>
    <col min="9529" max="9531" width="3" style="86" bestFit="1" customWidth="1"/>
    <col min="9532" max="9540" width="2.85546875" style="86" bestFit="1" customWidth="1"/>
    <col min="9541" max="9543" width="3" style="86" bestFit="1" customWidth="1"/>
    <col min="9544" max="9544" width="2.85546875" style="86" bestFit="1" customWidth="1"/>
    <col min="9545" max="9719" width="2.7109375" style="86"/>
    <col min="9720" max="9720" width="5.42578125" style="86" customWidth="1"/>
    <col min="9721" max="9721" width="12.5703125" style="86" customWidth="1"/>
    <col min="9722" max="9722" width="45.42578125" style="86" customWidth="1"/>
    <col min="9723" max="9723" width="18.7109375" style="86" customWidth="1"/>
    <col min="9724" max="9724" width="19.28515625" style="86" customWidth="1"/>
    <col min="9725" max="9725" width="3" style="86" customWidth="1"/>
    <col min="9726" max="9727" width="3" style="86" bestFit="1" customWidth="1"/>
    <col min="9728" max="9728" width="3.140625" style="86" customWidth="1"/>
    <col min="9729" max="9736" width="2.85546875" style="86" bestFit="1" customWidth="1"/>
    <col min="9737" max="9748" width="2.85546875" style="86" customWidth="1"/>
    <col min="9749" max="9751" width="3" style="86" bestFit="1" customWidth="1"/>
    <col min="9752" max="9760" width="2.85546875" style="86" bestFit="1" customWidth="1"/>
    <col min="9761" max="9763" width="3" style="86" bestFit="1" customWidth="1"/>
    <col min="9764" max="9772" width="2.85546875" style="86" bestFit="1" customWidth="1"/>
    <col min="9773" max="9775" width="3" style="86" bestFit="1" customWidth="1"/>
    <col min="9776" max="9784" width="2.85546875" style="86" bestFit="1" customWidth="1"/>
    <col min="9785" max="9787" width="3" style="86" bestFit="1" customWidth="1"/>
    <col min="9788" max="9796" width="2.85546875" style="86" bestFit="1" customWidth="1"/>
    <col min="9797" max="9799" width="3" style="86" bestFit="1" customWidth="1"/>
    <col min="9800" max="9800" width="2.85546875" style="86" bestFit="1" customWidth="1"/>
    <col min="9801" max="9975" width="2.7109375" style="86"/>
    <col min="9976" max="9976" width="5.42578125" style="86" customWidth="1"/>
    <col min="9977" max="9977" width="12.5703125" style="86" customWidth="1"/>
    <col min="9978" max="9978" width="45.42578125" style="86" customWidth="1"/>
    <col min="9979" max="9979" width="18.7109375" style="86" customWidth="1"/>
    <col min="9980" max="9980" width="19.28515625" style="86" customWidth="1"/>
    <col min="9981" max="9981" width="3" style="86" customWidth="1"/>
    <col min="9982" max="9983" width="3" style="86" bestFit="1" customWidth="1"/>
    <col min="9984" max="9984" width="3.140625" style="86" customWidth="1"/>
    <col min="9985" max="9992" width="2.85546875" style="86" bestFit="1" customWidth="1"/>
    <col min="9993" max="10004" width="2.85546875" style="86" customWidth="1"/>
    <col min="10005" max="10007" width="3" style="86" bestFit="1" customWidth="1"/>
    <col min="10008" max="10016" width="2.85546875" style="86" bestFit="1" customWidth="1"/>
    <col min="10017" max="10019" width="3" style="86" bestFit="1" customWidth="1"/>
    <col min="10020" max="10028" width="2.85546875" style="86" bestFit="1" customWidth="1"/>
    <col min="10029" max="10031" width="3" style="86" bestFit="1" customWidth="1"/>
    <col min="10032" max="10040" width="2.85546875" style="86" bestFit="1" customWidth="1"/>
    <col min="10041" max="10043" width="3" style="86" bestFit="1" customWidth="1"/>
    <col min="10044" max="10052" width="2.85546875" style="86" bestFit="1" customWidth="1"/>
    <col min="10053" max="10055" width="3" style="86" bestFit="1" customWidth="1"/>
    <col min="10056" max="10056" width="2.85546875" style="86" bestFit="1" customWidth="1"/>
    <col min="10057" max="10231" width="2.7109375" style="86"/>
    <col min="10232" max="10232" width="5.42578125" style="86" customWidth="1"/>
    <col min="10233" max="10233" width="12.5703125" style="86" customWidth="1"/>
    <col min="10234" max="10234" width="45.42578125" style="86" customWidth="1"/>
    <col min="10235" max="10235" width="18.7109375" style="86" customWidth="1"/>
    <col min="10236" max="10236" width="19.28515625" style="86" customWidth="1"/>
    <col min="10237" max="10237" width="3" style="86" customWidth="1"/>
    <col min="10238" max="10239" width="3" style="86" bestFit="1" customWidth="1"/>
    <col min="10240" max="10240" width="3.140625" style="86" customWidth="1"/>
    <col min="10241" max="10248" width="2.85546875" style="86" bestFit="1" customWidth="1"/>
    <col min="10249" max="10260" width="2.85546875" style="86" customWidth="1"/>
    <col min="10261" max="10263" width="3" style="86" bestFit="1" customWidth="1"/>
    <col min="10264" max="10272" width="2.85546875" style="86" bestFit="1" customWidth="1"/>
    <col min="10273" max="10275" width="3" style="86" bestFit="1" customWidth="1"/>
    <col min="10276" max="10284" width="2.85546875" style="86" bestFit="1" customWidth="1"/>
    <col min="10285" max="10287" width="3" style="86" bestFit="1" customWidth="1"/>
    <col min="10288" max="10296" width="2.85546875" style="86" bestFit="1" customWidth="1"/>
    <col min="10297" max="10299" width="3" style="86" bestFit="1" customWidth="1"/>
    <col min="10300" max="10308" width="2.85546875" style="86" bestFit="1" customWidth="1"/>
    <col min="10309" max="10311" width="3" style="86" bestFit="1" customWidth="1"/>
    <col min="10312" max="10312" width="2.85546875" style="86" bestFit="1" customWidth="1"/>
    <col min="10313" max="10487" width="2.7109375" style="86"/>
    <col min="10488" max="10488" width="5.42578125" style="86" customWidth="1"/>
    <col min="10489" max="10489" width="12.5703125" style="86" customWidth="1"/>
    <col min="10490" max="10490" width="45.42578125" style="86" customWidth="1"/>
    <col min="10491" max="10491" width="18.7109375" style="86" customWidth="1"/>
    <col min="10492" max="10492" width="19.28515625" style="86" customWidth="1"/>
    <col min="10493" max="10493" width="3" style="86" customWidth="1"/>
    <col min="10494" max="10495" width="3" style="86" bestFit="1" customWidth="1"/>
    <col min="10496" max="10496" width="3.140625" style="86" customWidth="1"/>
    <col min="10497" max="10504" width="2.85546875" style="86" bestFit="1" customWidth="1"/>
    <col min="10505" max="10516" width="2.85546875" style="86" customWidth="1"/>
    <col min="10517" max="10519" width="3" style="86" bestFit="1" customWidth="1"/>
    <col min="10520" max="10528" width="2.85546875" style="86" bestFit="1" customWidth="1"/>
    <col min="10529" max="10531" width="3" style="86" bestFit="1" customWidth="1"/>
    <col min="10532" max="10540" width="2.85546875" style="86" bestFit="1" customWidth="1"/>
    <col min="10541" max="10543" width="3" style="86" bestFit="1" customWidth="1"/>
    <col min="10544" max="10552" width="2.85546875" style="86" bestFit="1" customWidth="1"/>
    <col min="10553" max="10555" width="3" style="86" bestFit="1" customWidth="1"/>
    <col min="10556" max="10564" width="2.85546875" style="86" bestFit="1" customWidth="1"/>
    <col min="10565" max="10567" width="3" style="86" bestFit="1" customWidth="1"/>
    <col min="10568" max="10568" width="2.85546875" style="86" bestFit="1" customWidth="1"/>
    <col min="10569" max="10743" width="2.7109375" style="86"/>
    <col min="10744" max="10744" width="5.42578125" style="86" customWidth="1"/>
    <col min="10745" max="10745" width="12.5703125" style="86" customWidth="1"/>
    <col min="10746" max="10746" width="45.42578125" style="86" customWidth="1"/>
    <col min="10747" max="10747" width="18.7109375" style="86" customWidth="1"/>
    <col min="10748" max="10748" width="19.28515625" style="86" customWidth="1"/>
    <col min="10749" max="10749" width="3" style="86" customWidth="1"/>
    <col min="10750" max="10751" width="3" style="86" bestFit="1" customWidth="1"/>
    <col min="10752" max="10752" width="3.140625" style="86" customWidth="1"/>
    <col min="10753" max="10760" width="2.85546875" style="86" bestFit="1" customWidth="1"/>
    <col min="10761" max="10772" width="2.85546875" style="86" customWidth="1"/>
    <col min="10773" max="10775" width="3" style="86" bestFit="1" customWidth="1"/>
    <col min="10776" max="10784" width="2.85546875" style="86" bestFit="1" customWidth="1"/>
    <col min="10785" max="10787" width="3" style="86" bestFit="1" customWidth="1"/>
    <col min="10788" max="10796" width="2.85546875" style="86" bestFit="1" customWidth="1"/>
    <col min="10797" max="10799" width="3" style="86" bestFit="1" customWidth="1"/>
    <col min="10800" max="10808" width="2.85546875" style="86" bestFit="1" customWidth="1"/>
    <col min="10809" max="10811" width="3" style="86" bestFit="1" customWidth="1"/>
    <col min="10812" max="10820" width="2.85546875" style="86" bestFit="1" customWidth="1"/>
    <col min="10821" max="10823" width="3" style="86" bestFit="1" customWidth="1"/>
    <col min="10824" max="10824" width="2.85546875" style="86" bestFit="1" customWidth="1"/>
    <col min="10825" max="10999" width="2.7109375" style="86"/>
    <col min="11000" max="11000" width="5.42578125" style="86" customWidth="1"/>
    <col min="11001" max="11001" width="12.5703125" style="86" customWidth="1"/>
    <col min="11002" max="11002" width="45.42578125" style="86" customWidth="1"/>
    <col min="11003" max="11003" width="18.7109375" style="86" customWidth="1"/>
    <col min="11004" max="11004" width="19.28515625" style="86" customWidth="1"/>
    <col min="11005" max="11005" width="3" style="86" customWidth="1"/>
    <col min="11006" max="11007" width="3" style="86" bestFit="1" customWidth="1"/>
    <col min="11008" max="11008" width="3.140625" style="86" customWidth="1"/>
    <col min="11009" max="11016" width="2.85546875" style="86" bestFit="1" customWidth="1"/>
    <col min="11017" max="11028" width="2.85546875" style="86" customWidth="1"/>
    <col min="11029" max="11031" width="3" style="86" bestFit="1" customWidth="1"/>
    <col min="11032" max="11040" width="2.85546875" style="86" bestFit="1" customWidth="1"/>
    <col min="11041" max="11043" width="3" style="86" bestFit="1" customWidth="1"/>
    <col min="11044" max="11052" width="2.85546875" style="86" bestFit="1" customWidth="1"/>
    <col min="11053" max="11055" width="3" style="86" bestFit="1" customWidth="1"/>
    <col min="11056" max="11064" width="2.85546875" style="86" bestFit="1" customWidth="1"/>
    <col min="11065" max="11067" width="3" style="86" bestFit="1" customWidth="1"/>
    <col min="11068" max="11076" width="2.85546875" style="86" bestFit="1" customWidth="1"/>
    <col min="11077" max="11079" width="3" style="86" bestFit="1" customWidth="1"/>
    <col min="11080" max="11080" width="2.85546875" style="86" bestFit="1" customWidth="1"/>
    <col min="11081" max="11255" width="2.7109375" style="86"/>
    <col min="11256" max="11256" width="5.42578125" style="86" customWidth="1"/>
    <col min="11257" max="11257" width="12.5703125" style="86" customWidth="1"/>
    <col min="11258" max="11258" width="45.42578125" style="86" customWidth="1"/>
    <col min="11259" max="11259" width="18.7109375" style="86" customWidth="1"/>
    <col min="11260" max="11260" width="19.28515625" style="86" customWidth="1"/>
    <col min="11261" max="11261" width="3" style="86" customWidth="1"/>
    <col min="11262" max="11263" width="3" style="86" bestFit="1" customWidth="1"/>
    <col min="11264" max="11264" width="3.140625" style="86" customWidth="1"/>
    <col min="11265" max="11272" width="2.85546875" style="86" bestFit="1" customWidth="1"/>
    <col min="11273" max="11284" width="2.85546875" style="86" customWidth="1"/>
    <col min="11285" max="11287" width="3" style="86" bestFit="1" customWidth="1"/>
    <col min="11288" max="11296" width="2.85546875" style="86" bestFit="1" customWidth="1"/>
    <col min="11297" max="11299" width="3" style="86" bestFit="1" customWidth="1"/>
    <col min="11300" max="11308" width="2.85546875" style="86" bestFit="1" customWidth="1"/>
    <col min="11309" max="11311" width="3" style="86" bestFit="1" customWidth="1"/>
    <col min="11312" max="11320" width="2.85546875" style="86" bestFit="1" customWidth="1"/>
    <col min="11321" max="11323" width="3" style="86" bestFit="1" customWidth="1"/>
    <col min="11324" max="11332" width="2.85546875" style="86" bestFit="1" customWidth="1"/>
    <col min="11333" max="11335" width="3" style="86" bestFit="1" customWidth="1"/>
    <col min="11336" max="11336" width="2.85546875" style="86" bestFit="1" customWidth="1"/>
    <col min="11337" max="11511" width="2.7109375" style="86"/>
    <col min="11512" max="11512" width="5.42578125" style="86" customWidth="1"/>
    <col min="11513" max="11513" width="12.5703125" style="86" customWidth="1"/>
    <col min="11514" max="11514" width="45.42578125" style="86" customWidth="1"/>
    <col min="11515" max="11515" width="18.7109375" style="86" customWidth="1"/>
    <col min="11516" max="11516" width="19.28515625" style="86" customWidth="1"/>
    <col min="11517" max="11517" width="3" style="86" customWidth="1"/>
    <col min="11518" max="11519" width="3" style="86" bestFit="1" customWidth="1"/>
    <col min="11520" max="11520" width="3.140625" style="86" customWidth="1"/>
    <col min="11521" max="11528" width="2.85546875" style="86" bestFit="1" customWidth="1"/>
    <col min="11529" max="11540" width="2.85546875" style="86" customWidth="1"/>
    <col min="11541" max="11543" width="3" style="86" bestFit="1" customWidth="1"/>
    <col min="11544" max="11552" width="2.85546875" style="86" bestFit="1" customWidth="1"/>
    <col min="11553" max="11555" width="3" style="86" bestFit="1" customWidth="1"/>
    <col min="11556" max="11564" width="2.85546875" style="86" bestFit="1" customWidth="1"/>
    <col min="11565" max="11567" width="3" style="86" bestFit="1" customWidth="1"/>
    <col min="11568" max="11576" width="2.85546875" style="86" bestFit="1" customWidth="1"/>
    <col min="11577" max="11579" width="3" style="86" bestFit="1" customWidth="1"/>
    <col min="11580" max="11588" width="2.85546875" style="86" bestFit="1" customWidth="1"/>
    <col min="11589" max="11591" width="3" style="86" bestFit="1" customWidth="1"/>
    <col min="11592" max="11592" width="2.85546875" style="86" bestFit="1" customWidth="1"/>
    <col min="11593" max="11767" width="2.7109375" style="86"/>
    <col min="11768" max="11768" width="5.42578125" style="86" customWidth="1"/>
    <col min="11769" max="11769" width="12.5703125" style="86" customWidth="1"/>
    <col min="11770" max="11770" width="45.42578125" style="86" customWidth="1"/>
    <col min="11771" max="11771" width="18.7109375" style="86" customWidth="1"/>
    <col min="11772" max="11772" width="19.28515625" style="86" customWidth="1"/>
    <col min="11773" max="11773" width="3" style="86" customWidth="1"/>
    <col min="11774" max="11775" width="3" style="86" bestFit="1" customWidth="1"/>
    <col min="11776" max="11776" width="3.140625" style="86" customWidth="1"/>
    <col min="11777" max="11784" width="2.85546875" style="86" bestFit="1" customWidth="1"/>
    <col min="11785" max="11796" width="2.85546875" style="86" customWidth="1"/>
    <col min="11797" max="11799" width="3" style="86" bestFit="1" customWidth="1"/>
    <col min="11800" max="11808" width="2.85546875" style="86" bestFit="1" customWidth="1"/>
    <col min="11809" max="11811" width="3" style="86" bestFit="1" customWidth="1"/>
    <col min="11812" max="11820" width="2.85546875" style="86" bestFit="1" customWidth="1"/>
    <col min="11821" max="11823" width="3" style="86" bestFit="1" customWidth="1"/>
    <col min="11824" max="11832" width="2.85546875" style="86" bestFit="1" customWidth="1"/>
    <col min="11833" max="11835" width="3" style="86" bestFit="1" customWidth="1"/>
    <col min="11836" max="11844" width="2.85546875" style="86" bestFit="1" customWidth="1"/>
    <col min="11845" max="11847" width="3" style="86" bestFit="1" customWidth="1"/>
    <col min="11848" max="11848" width="2.85546875" style="86" bestFit="1" customWidth="1"/>
    <col min="11849" max="12023" width="2.7109375" style="86"/>
    <col min="12024" max="12024" width="5.42578125" style="86" customWidth="1"/>
    <col min="12025" max="12025" width="12.5703125" style="86" customWidth="1"/>
    <col min="12026" max="12026" width="45.42578125" style="86" customWidth="1"/>
    <col min="12027" max="12027" width="18.7109375" style="86" customWidth="1"/>
    <col min="12028" max="12028" width="19.28515625" style="86" customWidth="1"/>
    <col min="12029" max="12029" width="3" style="86" customWidth="1"/>
    <col min="12030" max="12031" width="3" style="86" bestFit="1" customWidth="1"/>
    <col min="12032" max="12032" width="3.140625" style="86" customWidth="1"/>
    <col min="12033" max="12040" width="2.85546875" style="86" bestFit="1" customWidth="1"/>
    <col min="12041" max="12052" width="2.85546875" style="86" customWidth="1"/>
    <col min="12053" max="12055" width="3" style="86" bestFit="1" customWidth="1"/>
    <col min="12056" max="12064" width="2.85546875" style="86" bestFit="1" customWidth="1"/>
    <col min="12065" max="12067" width="3" style="86" bestFit="1" customWidth="1"/>
    <col min="12068" max="12076" width="2.85546875" style="86" bestFit="1" customWidth="1"/>
    <col min="12077" max="12079" width="3" style="86" bestFit="1" customWidth="1"/>
    <col min="12080" max="12088" width="2.85546875" style="86" bestFit="1" customWidth="1"/>
    <col min="12089" max="12091" width="3" style="86" bestFit="1" customWidth="1"/>
    <col min="12092" max="12100" width="2.85546875" style="86" bestFit="1" customWidth="1"/>
    <col min="12101" max="12103" width="3" style="86" bestFit="1" customWidth="1"/>
    <col min="12104" max="12104" width="2.85546875" style="86" bestFit="1" customWidth="1"/>
    <col min="12105" max="12279" width="2.7109375" style="86"/>
    <col min="12280" max="12280" width="5.42578125" style="86" customWidth="1"/>
    <col min="12281" max="12281" width="12.5703125" style="86" customWidth="1"/>
    <col min="12282" max="12282" width="45.42578125" style="86" customWidth="1"/>
    <col min="12283" max="12283" width="18.7109375" style="86" customWidth="1"/>
    <col min="12284" max="12284" width="19.28515625" style="86" customWidth="1"/>
    <col min="12285" max="12285" width="3" style="86" customWidth="1"/>
    <col min="12286" max="12287" width="3" style="86" bestFit="1" customWidth="1"/>
    <col min="12288" max="12288" width="3.140625" style="86" customWidth="1"/>
    <col min="12289" max="12296" width="2.85546875" style="86" bestFit="1" customWidth="1"/>
    <col min="12297" max="12308" width="2.85546875" style="86" customWidth="1"/>
    <col min="12309" max="12311" width="3" style="86" bestFit="1" customWidth="1"/>
    <col min="12312" max="12320" width="2.85546875" style="86" bestFit="1" customWidth="1"/>
    <col min="12321" max="12323" width="3" style="86" bestFit="1" customWidth="1"/>
    <col min="12324" max="12332" width="2.85546875" style="86" bestFit="1" customWidth="1"/>
    <col min="12333" max="12335" width="3" style="86" bestFit="1" customWidth="1"/>
    <col min="12336" max="12344" width="2.85546875" style="86" bestFit="1" customWidth="1"/>
    <col min="12345" max="12347" width="3" style="86" bestFit="1" customWidth="1"/>
    <col min="12348" max="12356" width="2.85546875" style="86" bestFit="1" customWidth="1"/>
    <col min="12357" max="12359" width="3" style="86" bestFit="1" customWidth="1"/>
    <col min="12360" max="12360" width="2.85546875" style="86" bestFit="1" customWidth="1"/>
    <col min="12361" max="12535" width="2.7109375" style="86"/>
    <col min="12536" max="12536" width="5.42578125" style="86" customWidth="1"/>
    <col min="12537" max="12537" width="12.5703125" style="86" customWidth="1"/>
    <col min="12538" max="12538" width="45.42578125" style="86" customWidth="1"/>
    <col min="12539" max="12539" width="18.7109375" style="86" customWidth="1"/>
    <col min="12540" max="12540" width="19.28515625" style="86" customWidth="1"/>
    <col min="12541" max="12541" width="3" style="86" customWidth="1"/>
    <col min="12542" max="12543" width="3" style="86" bestFit="1" customWidth="1"/>
    <col min="12544" max="12544" width="3.140625" style="86" customWidth="1"/>
    <col min="12545" max="12552" width="2.85546875" style="86" bestFit="1" customWidth="1"/>
    <col min="12553" max="12564" width="2.85546875" style="86" customWidth="1"/>
    <col min="12565" max="12567" width="3" style="86" bestFit="1" customWidth="1"/>
    <col min="12568" max="12576" width="2.85546875" style="86" bestFit="1" customWidth="1"/>
    <col min="12577" max="12579" width="3" style="86" bestFit="1" customWidth="1"/>
    <col min="12580" max="12588" width="2.85546875" style="86" bestFit="1" customWidth="1"/>
    <col min="12589" max="12591" width="3" style="86" bestFit="1" customWidth="1"/>
    <col min="12592" max="12600" width="2.85546875" style="86" bestFit="1" customWidth="1"/>
    <col min="12601" max="12603" width="3" style="86" bestFit="1" customWidth="1"/>
    <col min="12604" max="12612" width="2.85546875" style="86" bestFit="1" customWidth="1"/>
    <col min="12613" max="12615" width="3" style="86" bestFit="1" customWidth="1"/>
    <col min="12616" max="12616" width="2.85546875" style="86" bestFit="1" customWidth="1"/>
    <col min="12617" max="12791" width="2.7109375" style="86"/>
    <col min="12792" max="12792" width="5.42578125" style="86" customWidth="1"/>
    <col min="12793" max="12793" width="12.5703125" style="86" customWidth="1"/>
    <col min="12794" max="12794" width="45.42578125" style="86" customWidth="1"/>
    <col min="12795" max="12795" width="18.7109375" style="86" customWidth="1"/>
    <col min="12796" max="12796" width="19.28515625" style="86" customWidth="1"/>
    <col min="12797" max="12797" width="3" style="86" customWidth="1"/>
    <col min="12798" max="12799" width="3" style="86" bestFit="1" customWidth="1"/>
    <col min="12800" max="12800" width="3.140625" style="86" customWidth="1"/>
    <col min="12801" max="12808" width="2.85546875" style="86" bestFit="1" customWidth="1"/>
    <col min="12809" max="12820" width="2.85546875" style="86" customWidth="1"/>
    <col min="12821" max="12823" width="3" style="86" bestFit="1" customWidth="1"/>
    <col min="12824" max="12832" width="2.85546875" style="86" bestFit="1" customWidth="1"/>
    <col min="12833" max="12835" width="3" style="86" bestFit="1" customWidth="1"/>
    <col min="12836" max="12844" width="2.85546875" style="86" bestFit="1" customWidth="1"/>
    <col min="12845" max="12847" width="3" style="86" bestFit="1" customWidth="1"/>
    <col min="12848" max="12856" width="2.85546875" style="86" bestFit="1" customWidth="1"/>
    <col min="12857" max="12859" width="3" style="86" bestFit="1" customWidth="1"/>
    <col min="12860" max="12868" width="2.85546875" style="86" bestFit="1" customWidth="1"/>
    <col min="12869" max="12871" width="3" style="86" bestFit="1" customWidth="1"/>
    <col min="12872" max="12872" width="2.85546875" style="86" bestFit="1" customWidth="1"/>
    <col min="12873" max="13047" width="2.7109375" style="86"/>
    <col min="13048" max="13048" width="5.42578125" style="86" customWidth="1"/>
    <col min="13049" max="13049" width="12.5703125" style="86" customWidth="1"/>
    <col min="13050" max="13050" width="45.42578125" style="86" customWidth="1"/>
    <col min="13051" max="13051" width="18.7109375" style="86" customWidth="1"/>
    <col min="13052" max="13052" width="19.28515625" style="86" customWidth="1"/>
    <col min="13053" max="13053" width="3" style="86" customWidth="1"/>
    <col min="13054" max="13055" width="3" style="86" bestFit="1" customWidth="1"/>
    <col min="13056" max="13056" width="3.140625" style="86" customWidth="1"/>
    <col min="13057" max="13064" width="2.85546875" style="86" bestFit="1" customWidth="1"/>
    <col min="13065" max="13076" width="2.85546875" style="86" customWidth="1"/>
    <col min="13077" max="13079" width="3" style="86" bestFit="1" customWidth="1"/>
    <col min="13080" max="13088" width="2.85546875" style="86" bestFit="1" customWidth="1"/>
    <col min="13089" max="13091" width="3" style="86" bestFit="1" customWidth="1"/>
    <col min="13092" max="13100" width="2.85546875" style="86" bestFit="1" customWidth="1"/>
    <col min="13101" max="13103" width="3" style="86" bestFit="1" customWidth="1"/>
    <col min="13104" max="13112" width="2.85546875" style="86" bestFit="1" customWidth="1"/>
    <col min="13113" max="13115" width="3" style="86" bestFit="1" customWidth="1"/>
    <col min="13116" max="13124" width="2.85546875" style="86" bestFit="1" customWidth="1"/>
    <col min="13125" max="13127" width="3" style="86" bestFit="1" customWidth="1"/>
    <col min="13128" max="13128" width="2.85546875" style="86" bestFit="1" customWidth="1"/>
    <col min="13129" max="13303" width="2.7109375" style="86"/>
    <col min="13304" max="13304" width="5.42578125" style="86" customWidth="1"/>
    <col min="13305" max="13305" width="12.5703125" style="86" customWidth="1"/>
    <col min="13306" max="13306" width="45.42578125" style="86" customWidth="1"/>
    <col min="13307" max="13307" width="18.7109375" style="86" customWidth="1"/>
    <col min="13308" max="13308" width="19.28515625" style="86" customWidth="1"/>
    <col min="13309" max="13309" width="3" style="86" customWidth="1"/>
    <col min="13310" max="13311" width="3" style="86" bestFit="1" customWidth="1"/>
    <col min="13312" max="13312" width="3.140625" style="86" customWidth="1"/>
    <col min="13313" max="13320" width="2.85546875" style="86" bestFit="1" customWidth="1"/>
    <col min="13321" max="13332" width="2.85546875" style="86" customWidth="1"/>
    <col min="13333" max="13335" width="3" style="86" bestFit="1" customWidth="1"/>
    <col min="13336" max="13344" width="2.85546875" style="86" bestFit="1" customWidth="1"/>
    <col min="13345" max="13347" width="3" style="86" bestFit="1" customWidth="1"/>
    <col min="13348" max="13356" width="2.85546875" style="86" bestFit="1" customWidth="1"/>
    <col min="13357" max="13359" width="3" style="86" bestFit="1" customWidth="1"/>
    <col min="13360" max="13368" width="2.85546875" style="86" bestFit="1" customWidth="1"/>
    <col min="13369" max="13371" width="3" style="86" bestFit="1" customWidth="1"/>
    <col min="13372" max="13380" width="2.85546875" style="86" bestFit="1" customWidth="1"/>
    <col min="13381" max="13383" width="3" style="86" bestFit="1" customWidth="1"/>
    <col min="13384" max="13384" width="2.85546875" style="86" bestFit="1" customWidth="1"/>
    <col min="13385" max="13559" width="2.7109375" style="86"/>
    <col min="13560" max="13560" width="5.42578125" style="86" customWidth="1"/>
    <col min="13561" max="13561" width="12.5703125" style="86" customWidth="1"/>
    <col min="13562" max="13562" width="45.42578125" style="86" customWidth="1"/>
    <col min="13563" max="13563" width="18.7109375" style="86" customWidth="1"/>
    <col min="13564" max="13564" width="19.28515625" style="86" customWidth="1"/>
    <col min="13565" max="13565" width="3" style="86" customWidth="1"/>
    <col min="13566" max="13567" width="3" style="86" bestFit="1" customWidth="1"/>
    <col min="13568" max="13568" width="3.140625" style="86" customWidth="1"/>
    <col min="13569" max="13576" width="2.85546875" style="86" bestFit="1" customWidth="1"/>
    <col min="13577" max="13588" width="2.85546875" style="86" customWidth="1"/>
    <col min="13589" max="13591" width="3" style="86" bestFit="1" customWidth="1"/>
    <col min="13592" max="13600" width="2.85546875" style="86" bestFit="1" customWidth="1"/>
    <col min="13601" max="13603" width="3" style="86" bestFit="1" customWidth="1"/>
    <col min="13604" max="13612" width="2.85546875" style="86" bestFit="1" customWidth="1"/>
    <col min="13613" max="13615" width="3" style="86" bestFit="1" customWidth="1"/>
    <col min="13616" max="13624" width="2.85546875" style="86" bestFit="1" customWidth="1"/>
    <col min="13625" max="13627" width="3" style="86" bestFit="1" customWidth="1"/>
    <col min="13628" max="13636" width="2.85546875" style="86" bestFit="1" customWidth="1"/>
    <col min="13637" max="13639" width="3" style="86" bestFit="1" customWidth="1"/>
    <col min="13640" max="13640" width="2.85546875" style="86" bestFit="1" customWidth="1"/>
    <col min="13641" max="13815" width="2.7109375" style="86"/>
    <col min="13816" max="13816" width="5.42578125" style="86" customWidth="1"/>
    <col min="13817" max="13817" width="12.5703125" style="86" customWidth="1"/>
    <col min="13818" max="13818" width="45.42578125" style="86" customWidth="1"/>
    <col min="13819" max="13819" width="18.7109375" style="86" customWidth="1"/>
    <col min="13820" max="13820" width="19.28515625" style="86" customWidth="1"/>
    <col min="13821" max="13821" width="3" style="86" customWidth="1"/>
    <col min="13822" max="13823" width="3" style="86" bestFit="1" customWidth="1"/>
    <col min="13824" max="13824" width="3.140625" style="86" customWidth="1"/>
    <col min="13825" max="13832" width="2.85546875" style="86" bestFit="1" customWidth="1"/>
    <col min="13833" max="13844" width="2.85546875" style="86" customWidth="1"/>
    <col min="13845" max="13847" width="3" style="86" bestFit="1" customWidth="1"/>
    <col min="13848" max="13856" width="2.85546875" style="86" bestFit="1" customWidth="1"/>
    <col min="13857" max="13859" width="3" style="86" bestFit="1" customWidth="1"/>
    <col min="13860" max="13868" width="2.85546875" style="86" bestFit="1" customWidth="1"/>
    <col min="13869" max="13871" width="3" style="86" bestFit="1" customWidth="1"/>
    <col min="13872" max="13880" width="2.85546875" style="86" bestFit="1" customWidth="1"/>
    <col min="13881" max="13883" width="3" style="86" bestFit="1" customWidth="1"/>
    <col min="13884" max="13892" width="2.85546875" style="86" bestFit="1" customWidth="1"/>
    <col min="13893" max="13895" width="3" style="86" bestFit="1" customWidth="1"/>
    <col min="13896" max="13896" width="2.85546875" style="86" bestFit="1" customWidth="1"/>
    <col min="13897" max="14071" width="2.7109375" style="86"/>
    <col min="14072" max="14072" width="5.42578125" style="86" customWidth="1"/>
    <col min="14073" max="14073" width="12.5703125" style="86" customWidth="1"/>
    <col min="14074" max="14074" width="45.42578125" style="86" customWidth="1"/>
    <col min="14075" max="14075" width="18.7109375" style="86" customWidth="1"/>
    <col min="14076" max="14076" width="19.28515625" style="86" customWidth="1"/>
    <col min="14077" max="14077" width="3" style="86" customWidth="1"/>
    <col min="14078" max="14079" width="3" style="86" bestFit="1" customWidth="1"/>
    <col min="14080" max="14080" width="3.140625" style="86" customWidth="1"/>
    <col min="14081" max="14088" width="2.85546875" style="86" bestFit="1" customWidth="1"/>
    <col min="14089" max="14100" width="2.85546875" style="86" customWidth="1"/>
    <col min="14101" max="14103" width="3" style="86" bestFit="1" customWidth="1"/>
    <col min="14104" max="14112" width="2.85546875" style="86" bestFit="1" customWidth="1"/>
    <col min="14113" max="14115" width="3" style="86" bestFit="1" customWidth="1"/>
    <col min="14116" max="14124" width="2.85546875" style="86" bestFit="1" customWidth="1"/>
    <col min="14125" max="14127" width="3" style="86" bestFit="1" customWidth="1"/>
    <col min="14128" max="14136" width="2.85546875" style="86" bestFit="1" customWidth="1"/>
    <col min="14137" max="14139" width="3" style="86" bestFit="1" customWidth="1"/>
    <col min="14140" max="14148" width="2.85546875" style="86" bestFit="1" customWidth="1"/>
    <col min="14149" max="14151" width="3" style="86" bestFit="1" customWidth="1"/>
    <col min="14152" max="14152" width="2.85546875" style="86" bestFit="1" customWidth="1"/>
    <col min="14153" max="14327" width="2.7109375" style="86"/>
    <col min="14328" max="14328" width="5.42578125" style="86" customWidth="1"/>
    <col min="14329" max="14329" width="12.5703125" style="86" customWidth="1"/>
    <col min="14330" max="14330" width="45.42578125" style="86" customWidth="1"/>
    <col min="14331" max="14331" width="18.7109375" style="86" customWidth="1"/>
    <col min="14332" max="14332" width="19.28515625" style="86" customWidth="1"/>
    <col min="14333" max="14333" width="3" style="86" customWidth="1"/>
    <col min="14334" max="14335" width="3" style="86" bestFit="1" customWidth="1"/>
    <col min="14336" max="14336" width="3.140625" style="86" customWidth="1"/>
    <col min="14337" max="14344" width="2.85546875" style="86" bestFit="1" customWidth="1"/>
    <col min="14345" max="14356" width="2.85546875" style="86" customWidth="1"/>
    <col min="14357" max="14359" width="3" style="86" bestFit="1" customWidth="1"/>
    <col min="14360" max="14368" width="2.85546875" style="86" bestFit="1" customWidth="1"/>
    <col min="14369" max="14371" width="3" style="86" bestFit="1" customWidth="1"/>
    <col min="14372" max="14380" width="2.85546875" style="86" bestFit="1" customWidth="1"/>
    <col min="14381" max="14383" width="3" style="86" bestFit="1" customWidth="1"/>
    <col min="14384" max="14392" width="2.85546875" style="86" bestFit="1" customWidth="1"/>
    <col min="14393" max="14395" width="3" style="86" bestFit="1" customWidth="1"/>
    <col min="14396" max="14404" width="2.85546875" style="86" bestFit="1" customWidth="1"/>
    <col min="14405" max="14407" width="3" style="86" bestFit="1" customWidth="1"/>
    <col min="14408" max="14408" width="2.85546875" style="86" bestFit="1" customWidth="1"/>
    <col min="14409" max="14583" width="2.7109375" style="86"/>
    <col min="14584" max="14584" width="5.42578125" style="86" customWidth="1"/>
    <col min="14585" max="14585" width="12.5703125" style="86" customWidth="1"/>
    <col min="14586" max="14586" width="45.42578125" style="86" customWidth="1"/>
    <col min="14587" max="14587" width="18.7109375" style="86" customWidth="1"/>
    <col min="14588" max="14588" width="19.28515625" style="86" customWidth="1"/>
    <col min="14589" max="14589" width="3" style="86" customWidth="1"/>
    <col min="14590" max="14591" width="3" style="86" bestFit="1" customWidth="1"/>
    <col min="14592" max="14592" width="3.140625" style="86" customWidth="1"/>
    <col min="14593" max="14600" width="2.85546875" style="86" bestFit="1" customWidth="1"/>
    <col min="14601" max="14612" width="2.85546875" style="86" customWidth="1"/>
    <col min="14613" max="14615" width="3" style="86" bestFit="1" customWidth="1"/>
    <col min="14616" max="14624" width="2.85546875" style="86" bestFit="1" customWidth="1"/>
    <col min="14625" max="14627" width="3" style="86" bestFit="1" customWidth="1"/>
    <col min="14628" max="14636" width="2.85546875" style="86" bestFit="1" customWidth="1"/>
    <col min="14637" max="14639" width="3" style="86" bestFit="1" customWidth="1"/>
    <col min="14640" max="14648" width="2.85546875" style="86" bestFit="1" customWidth="1"/>
    <col min="14649" max="14651" width="3" style="86" bestFit="1" customWidth="1"/>
    <col min="14652" max="14660" width="2.85546875" style="86" bestFit="1" customWidth="1"/>
    <col min="14661" max="14663" width="3" style="86" bestFit="1" customWidth="1"/>
    <col min="14664" max="14664" width="2.85546875" style="86" bestFit="1" customWidth="1"/>
    <col min="14665" max="14839" width="2.7109375" style="86"/>
    <col min="14840" max="14840" width="5.42578125" style="86" customWidth="1"/>
    <col min="14841" max="14841" width="12.5703125" style="86" customWidth="1"/>
    <col min="14842" max="14842" width="45.42578125" style="86" customWidth="1"/>
    <col min="14843" max="14843" width="18.7109375" style="86" customWidth="1"/>
    <col min="14844" max="14844" width="19.28515625" style="86" customWidth="1"/>
    <col min="14845" max="14845" width="3" style="86" customWidth="1"/>
    <col min="14846" max="14847" width="3" style="86" bestFit="1" customWidth="1"/>
    <col min="14848" max="14848" width="3.140625" style="86" customWidth="1"/>
    <col min="14849" max="14856" width="2.85546875" style="86" bestFit="1" customWidth="1"/>
    <col min="14857" max="14868" width="2.85546875" style="86" customWidth="1"/>
    <col min="14869" max="14871" width="3" style="86" bestFit="1" customWidth="1"/>
    <col min="14872" max="14880" width="2.85546875" style="86" bestFit="1" customWidth="1"/>
    <col min="14881" max="14883" width="3" style="86" bestFit="1" customWidth="1"/>
    <col min="14884" max="14892" width="2.85546875" style="86" bestFit="1" customWidth="1"/>
    <col min="14893" max="14895" width="3" style="86" bestFit="1" customWidth="1"/>
    <col min="14896" max="14904" width="2.85546875" style="86" bestFit="1" customWidth="1"/>
    <col min="14905" max="14907" width="3" style="86" bestFit="1" customWidth="1"/>
    <col min="14908" max="14916" width="2.85546875" style="86" bestFit="1" customWidth="1"/>
    <col min="14917" max="14919" width="3" style="86" bestFit="1" customWidth="1"/>
    <col min="14920" max="14920" width="2.85546875" style="86" bestFit="1" customWidth="1"/>
    <col min="14921" max="15095" width="2.7109375" style="86"/>
    <col min="15096" max="15096" width="5.42578125" style="86" customWidth="1"/>
    <col min="15097" max="15097" width="12.5703125" style="86" customWidth="1"/>
    <col min="15098" max="15098" width="45.42578125" style="86" customWidth="1"/>
    <col min="15099" max="15099" width="18.7109375" style="86" customWidth="1"/>
    <col min="15100" max="15100" width="19.28515625" style="86" customWidth="1"/>
    <col min="15101" max="15101" width="3" style="86" customWidth="1"/>
    <col min="15102" max="15103" width="3" style="86" bestFit="1" customWidth="1"/>
    <col min="15104" max="15104" width="3.140625" style="86" customWidth="1"/>
    <col min="15105" max="15112" width="2.85546875" style="86" bestFit="1" customWidth="1"/>
    <col min="15113" max="15124" width="2.85546875" style="86" customWidth="1"/>
    <col min="15125" max="15127" width="3" style="86" bestFit="1" customWidth="1"/>
    <col min="15128" max="15136" width="2.85546875" style="86" bestFit="1" customWidth="1"/>
    <col min="15137" max="15139" width="3" style="86" bestFit="1" customWidth="1"/>
    <col min="15140" max="15148" width="2.85546875" style="86" bestFit="1" customWidth="1"/>
    <col min="15149" max="15151" width="3" style="86" bestFit="1" customWidth="1"/>
    <col min="15152" max="15160" width="2.85546875" style="86" bestFit="1" customWidth="1"/>
    <col min="15161" max="15163" width="3" style="86" bestFit="1" customWidth="1"/>
    <col min="15164" max="15172" width="2.85546875" style="86" bestFit="1" customWidth="1"/>
    <col min="15173" max="15175" width="3" style="86" bestFit="1" customWidth="1"/>
    <col min="15176" max="15176" width="2.85546875" style="86" bestFit="1" customWidth="1"/>
    <col min="15177" max="15351" width="2.7109375" style="86"/>
    <col min="15352" max="15352" width="5.42578125" style="86" customWidth="1"/>
    <col min="15353" max="15353" width="12.5703125" style="86" customWidth="1"/>
    <col min="15354" max="15354" width="45.42578125" style="86" customWidth="1"/>
    <col min="15355" max="15355" width="18.7109375" style="86" customWidth="1"/>
    <col min="15356" max="15356" width="19.28515625" style="86" customWidth="1"/>
    <col min="15357" max="15357" width="3" style="86" customWidth="1"/>
    <col min="15358" max="15359" width="3" style="86" bestFit="1" customWidth="1"/>
    <col min="15360" max="15360" width="3.140625" style="86" customWidth="1"/>
    <col min="15361" max="15368" width="2.85546875" style="86" bestFit="1" customWidth="1"/>
    <col min="15369" max="15380" width="2.85546875" style="86" customWidth="1"/>
    <col min="15381" max="15383" width="3" style="86" bestFit="1" customWidth="1"/>
    <col min="15384" max="15392" width="2.85546875" style="86" bestFit="1" customWidth="1"/>
    <col min="15393" max="15395" width="3" style="86" bestFit="1" customWidth="1"/>
    <col min="15396" max="15404" width="2.85546875" style="86" bestFit="1" customWidth="1"/>
    <col min="15405" max="15407" width="3" style="86" bestFit="1" customWidth="1"/>
    <col min="15408" max="15416" width="2.85546875" style="86" bestFit="1" customWidth="1"/>
    <col min="15417" max="15419" width="3" style="86" bestFit="1" customWidth="1"/>
    <col min="15420" max="15428" width="2.85546875" style="86" bestFit="1" customWidth="1"/>
    <col min="15429" max="15431" width="3" style="86" bestFit="1" customWidth="1"/>
    <col min="15432" max="15432" width="2.85546875" style="86" bestFit="1" customWidth="1"/>
    <col min="15433" max="15607" width="2.7109375" style="86"/>
    <col min="15608" max="15608" width="5.42578125" style="86" customWidth="1"/>
    <col min="15609" max="15609" width="12.5703125" style="86" customWidth="1"/>
    <col min="15610" max="15610" width="45.42578125" style="86" customWidth="1"/>
    <col min="15611" max="15611" width="18.7109375" style="86" customWidth="1"/>
    <col min="15612" max="15612" width="19.28515625" style="86" customWidth="1"/>
    <col min="15613" max="15613" width="3" style="86" customWidth="1"/>
    <col min="15614" max="15615" width="3" style="86" bestFit="1" customWidth="1"/>
    <col min="15616" max="15616" width="3.140625" style="86" customWidth="1"/>
    <col min="15617" max="15624" width="2.85546875" style="86" bestFit="1" customWidth="1"/>
    <col min="15625" max="15636" width="2.85546875" style="86" customWidth="1"/>
    <col min="15637" max="15639" width="3" style="86" bestFit="1" customWidth="1"/>
    <col min="15640" max="15648" width="2.85546875" style="86" bestFit="1" customWidth="1"/>
    <col min="15649" max="15651" width="3" style="86" bestFit="1" customWidth="1"/>
    <col min="15652" max="15660" width="2.85546875" style="86" bestFit="1" customWidth="1"/>
    <col min="15661" max="15663" width="3" style="86" bestFit="1" customWidth="1"/>
    <col min="15664" max="15672" width="2.85546875" style="86" bestFit="1" customWidth="1"/>
    <col min="15673" max="15675" width="3" style="86" bestFit="1" customWidth="1"/>
    <col min="15676" max="15684" width="2.85546875" style="86" bestFit="1" customWidth="1"/>
    <col min="15685" max="15687" width="3" style="86" bestFit="1" customWidth="1"/>
    <col min="15688" max="15688" width="2.85546875" style="86" bestFit="1" customWidth="1"/>
    <col min="15689" max="15863" width="2.7109375" style="86"/>
    <col min="15864" max="15864" width="5.42578125" style="86" customWidth="1"/>
    <col min="15865" max="15865" width="12.5703125" style="86" customWidth="1"/>
    <col min="15866" max="15866" width="45.42578125" style="86" customWidth="1"/>
    <col min="15867" max="15867" width="18.7109375" style="86" customWidth="1"/>
    <col min="15868" max="15868" width="19.28515625" style="86" customWidth="1"/>
    <col min="15869" max="15869" width="3" style="86" customWidth="1"/>
    <col min="15870" max="15871" width="3" style="86" bestFit="1" customWidth="1"/>
    <col min="15872" max="15872" width="3.140625" style="86" customWidth="1"/>
    <col min="15873" max="15880" width="2.85546875" style="86" bestFit="1" customWidth="1"/>
    <col min="15881" max="15892" width="2.85546875" style="86" customWidth="1"/>
    <col min="15893" max="15895" width="3" style="86" bestFit="1" customWidth="1"/>
    <col min="15896" max="15904" width="2.85546875" style="86" bestFit="1" customWidth="1"/>
    <col min="15905" max="15907" width="3" style="86" bestFit="1" customWidth="1"/>
    <col min="15908" max="15916" width="2.85546875" style="86" bestFit="1" customWidth="1"/>
    <col min="15917" max="15919" width="3" style="86" bestFit="1" customWidth="1"/>
    <col min="15920" max="15928" width="2.85546875" style="86" bestFit="1" customWidth="1"/>
    <col min="15929" max="15931" width="3" style="86" bestFit="1" customWidth="1"/>
    <col min="15932" max="15940" width="2.85546875" style="86" bestFit="1" customWidth="1"/>
    <col min="15941" max="15943" width="3" style="86" bestFit="1" customWidth="1"/>
    <col min="15944" max="15944" width="2.85546875" style="86" bestFit="1" customWidth="1"/>
    <col min="15945" max="16119" width="2.7109375" style="86"/>
    <col min="16120" max="16120" width="5.42578125" style="86" customWidth="1"/>
    <col min="16121" max="16121" width="12.5703125" style="86" customWidth="1"/>
    <col min="16122" max="16122" width="45.42578125" style="86" customWidth="1"/>
    <col min="16123" max="16123" width="18.7109375" style="86" customWidth="1"/>
    <col min="16124" max="16124" width="19.28515625" style="86" customWidth="1"/>
    <col min="16125" max="16125" width="3" style="86" customWidth="1"/>
    <col min="16126" max="16127" width="3" style="86" bestFit="1" customWidth="1"/>
    <col min="16128" max="16128" width="3.140625" style="86" customWidth="1"/>
    <col min="16129" max="16136" width="2.85546875" style="86" bestFit="1" customWidth="1"/>
    <col min="16137" max="16148" width="2.85546875" style="86" customWidth="1"/>
    <col min="16149" max="16151" width="3" style="86" bestFit="1" customWidth="1"/>
    <col min="16152" max="16160" width="2.85546875" style="86" bestFit="1" customWidth="1"/>
    <col min="16161" max="16163" width="3" style="86" bestFit="1" customWidth="1"/>
    <col min="16164" max="16172" width="2.85546875" style="86" bestFit="1" customWidth="1"/>
    <col min="16173" max="16175" width="3" style="86" bestFit="1" customWidth="1"/>
    <col min="16176" max="16184" width="2.85546875" style="86" bestFit="1" customWidth="1"/>
    <col min="16185" max="16187" width="3" style="86" bestFit="1" customWidth="1"/>
    <col min="16188" max="16196" width="2.85546875" style="86" bestFit="1" customWidth="1"/>
    <col min="16197" max="16199" width="3" style="86" bestFit="1" customWidth="1"/>
    <col min="16200" max="16200" width="2.85546875" style="86" bestFit="1" customWidth="1"/>
    <col min="16201" max="16384" width="2.7109375" style="86"/>
  </cols>
  <sheetData>
    <row r="1" spans="1:152" ht="19.899999999999999" customHeight="1" x14ac:dyDescent="0.2">
      <c r="A1" s="185"/>
      <c r="B1" s="169" t="s">
        <v>81</v>
      </c>
      <c r="C1" s="221" t="str">
        <f>HODNOTITEĽ!G3</f>
        <v>ZZ</v>
      </c>
      <c r="D1" s="169" t="s">
        <v>31</v>
      </c>
      <c r="E1" s="220">
        <f>HODNOTITEĽ!R3</f>
        <v>43855</v>
      </c>
      <c r="F1" s="291" t="s">
        <v>327</v>
      </c>
      <c r="G1" s="292"/>
      <c r="H1" s="170" t="str">
        <f>IF(H18&gt;=D28,CONCATENATE("Vyhovel"),CONCATENATE("Nevyhovel"))</f>
        <v>Nevyhovel</v>
      </c>
      <c r="I1" s="174"/>
      <c r="J1" s="174"/>
      <c r="K1" s="174"/>
      <c r="L1" s="174"/>
      <c r="M1" s="174"/>
      <c r="N1" s="174"/>
      <c r="O1" s="174"/>
      <c r="P1" s="174"/>
      <c r="Q1" s="174"/>
      <c r="R1" s="174"/>
      <c r="S1" s="174"/>
      <c r="T1" s="174"/>
      <c r="U1" s="174"/>
      <c r="V1" s="174"/>
      <c r="W1" s="174"/>
      <c r="X1" s="174"/>
      <c r="Y1" s="174"/>
      <c r="Z1" s="174"/>
      <c r="AA1" s="174"/>
      <c r="AB1" s="174"/>
      <c r="AC1" s="174"/>
      <c r="AD1" s="174"/>
      <c r="AE1" s="174"/>
      <c r="AF1" s="174"/>
      <c r="AG1" s="174"/>
      <c r="AH1" s="174"/>
      <c r="AI1" s="174"/>
      <c r="AJ1" s="174"/>
      <c r="AK1" s="174"/>
      <c r="AL1" s="174"/>
      <c r="AM1" s="174"/>
      <c r="AN1" s="174"/>
      <c r="AO1" s="174"/>
      <c r="AP1" s="174"/>
      <c r="AQ1" s="174"/>
      <c r="AR1" s="174"/>
      <c r="AS1" s="174"/>
      <c r="AT1" s="174"/>
      <c r="AU1" s="174"/>
      <c r="AV1" s="174"/>
      <c r="AW1" s="174"/>
      <c r="AX1" s="174"/>
      <c r="AY1" s="174"/>
      <c r="AZ1" s="174"/>
      <c r="BA1" s="174"/>
      <c r="BB1" s="174"/>
      <c r="BC1" s="174"/>
      <c r="BD1" s="174"/>
      <c r="BE1" s="174"/>
      <c r="BF1" s="174"/>
      <c r="BG1" s="174"/>
      <c r="BH1" s="174"/>
      <c r="BI1" s="174"/>
      <c r="BJ1" s="174"/>
      <c r="BK1" s="174"/>
      <c r="BL1" s="174"/>
      <c r="BM1" s="174"/>
      <c r="BN1" s="174"/>
      <c r="BO1" s="174"/>
      <c r="BP1" s="174"/>
      <c r="BQ1" s="174"/>
      <c r="BR1" s="174"/>
      <c r="BS1" s="174"/>
      <c r="BT1" s="174"/>
      <c r="BU1" s="174"/>
      <c r="BV1" s="174"/>
      <c r="BW1" s="174"/>
      <c r="BX1" s="174"/>
      <c r="BY1" s="174"/>
      <c r="BZ1" s="174"/>
      <c r="CA1" s="174"/>
      <c r="CB1" s="174"/>
      <c r="CC1" s="174"/>
      <c r="CD1" s="174"/>
      <c r="CE1" s="174"/>
      <c r="CF1" s="174"/>
      <c r="CG1" s="174"/>
      <c r="CH1" s="174"/>
      <c r="CI1" s="174"/>
      <c r="CJ1" s="174"/>
      <c r="CK1" s="174"/>
      <c r="CL1" s="174"/>
      <c r="CM1" s="174"/>
      <c r="CN1" s="174"/>
      <c r="CO1" s="174"/>
      <c r="CP1" s="174"/>
      <c r="CQ1" s="174"/>
      <c r="CR1" s="174"/>
      <c r="CS1" s="174"/>
      <c r="CT1" s="174"/>
      <c r="CU1" s="174"/>
      <c r="CV1" s="174"/>
      <c r="CW1" s="174"/>
      <c r="CX1" s="174"/>
      <c r="CY1" s="174"/>
      <c r="CZ1" s="174"/>
      <c r="DA1" s="174"/>
      <c r="DB1" s="174"/>
      <c r="DC1" s="174"/>
      <c r="DD1" s="174"/>
      <c r="DE1" s="174"/>
      <c r="DF1" s="174"/>
      <c r="DG1" s="174"/>
      <c r="DH1" s="174"/>
      <c r="DI1" s="174"/>
      <c r="DJ1" s="174"/>
      <c r="DK1" s="174"/>
      <c r="DL1" s="174"/>
      <c r="DM1" s="174"/>
      <c r="DN1" s="174"/>
      <c r="DO1" s="174"/>
      <c r="DP1" s="174"/>
      <c r="DQ1" s="174"/>
      <c r="DR1" s="174"/>
      <c r="DS1" s="174"/>
      <c r="DT1" s="174"/>
      <c r="DU1" s="174"/>
      <c r="DV1" s="174"/>
      <c r="DW1" s="174"/>
      <c r="DX1" s="174"/>
      <c r="DY1" s="174"/>
      <c r="DZ1" s="174"/>
      <c r="EA1" s="174"/>
      <c r="EB1" s="174"/>
      <c r="EC1" s="174"/>
      <c r="ED1" s="174"/>
      <c r="EE1" s="174"/>
      <c r="EF1" s="174"/>
      <c r="EG1" s="174"/>
      <c r="EH1" s="174"/>
      <c r="EI1" s="174"/>
      <c r="EJ1" s="174"/>
      <c r="EK1" s="174"/>
      <c r="EL1" s="174"/>
      <c r="EM1" s="174"/>
      <c r="EN1" s="174"/>
      <c r="EO1" s="174"/>
      <c r="EP1" s="174"/>
      <c r="EQ1" s="174"/>
      <c r="ER1" s="174"/>
      <c r="ES1" s="174"/>
      <c r="ET1" s="174"/>
      <c r="EU1" s="174"/>
      <c r="EV1" s="174"/>
    </row>
    <row r="2" spans="1:152" ht="19.899999999999999" customHeight="1" x14ac:dyDescent="0.2">
      <c r="A2" s="171"/>
      <c r="B2" s="169" t="s">
        <v>302</v>
      </c>
      <c r="C2" s="172" t="str">
        <f>ZÁUJEMCA!E3</f>
        <v>XY</v>
      </c>
      <c r="D2" s="169" t="s">
        <v>344</v>
      </c>
      <c r="E2" s="173" t="str">
        <f>ZÁUJEMCA!F4</f>
        <v>B</v>
      </c>
      <c r="F2" s="291" t="str">
        <f>CONCATENATE("Hodnotenie praxe zložitosti ",G19,":")</f>
        <v>Hodnotenie praxe zložitosti 2,5:</v>
      </c>
      <c r="G2" s="292"/>
      <c r="H2" s="170" t="str">
        <f>IF(H19&gt;=F28,CONCATENATE("Vyhovel"),CONCATENATE("Nevyhovel"))</f>
        <v>Nevyhovel</v>
      </c>
      <c r="I2" s="174"/>
      <c r="J2" s="174"/>
      <c r="K2" s="174"/>
      <c r="L2" s="174"/>
      <c r="M2" s="174"/>
      <c r="N2" s="174"/>
      <c r="O2" s="174"/>
      <c r="P2" s="174"/>
      <c r="Q2" s="174"/>
      <c r="R2" s="174"/>
      <c r="S2" s="174"/>
      <c r="T2" s="174"/>
      <c r="U2" s="174"/>
      <c r="V2" s="174"/>
      <c r="W2" s="174"/>
      <c r="X2" s="174"/>
      <c r="Y2" s="174"/>
      <c r="Z2" s="174"/>
      <c r="AA2" s="174"/>
      <c r="AB2" s="174"/>
      <c r="AC2" s="174"/>
      <c r="AD2" s="174"/>
      <c r="AE2" s="174"/>
      <c r="AF2" s="174"/>
      <c r="AG2" s="174"/>
      <c r="AH2" s="174"/>
      <c r="AI2" s="174"/>
      <c r="AJ2" s="174"/>
      <c r="AK2" s="174"/>
      <c r="AL2" s="174"/>
      <c r="AM2" s="174"/>
      <c r="AN2" s="174"/>
      <c r="AO2" s="174"/>
      <c r="AP2" s="174"/>
      <c r="AQ2" s="174"/>
      <c r="AR2" s="174"/>
      <c r="AS2" s="174"/>
      <c r="AT2" s="174"/>
      <c r="AU2" s="174"/>
      <c r="AV2" s="174"/>
      <c r="AW2" s="174"/>
      <c r="AX2" s="174"/>
      <c r="AY2" s="174"/>
      <c r="AZ2" s="174"/>
      <c r="BA2" s="174"/>
      <c r="BB2" s="174"/>
      <c r="BC2" s="174"/>
      <c r="BD2" s="174"/>
      <c r="BE2" s="174"/>
      <c r="BF2" s="174"/>
      <c r="BG2" s="174"/>
      <c r="BH2" s="174"/>
      <c r="BI2" s="174"/>
      <c r="BJ2" s="174"/>
      <c r="BK2" s="174"/>
      <c r="BL2" s="174"/>
      <c r="BM2" s="174"/>
      <c r="BN2" s="174"/>
      <c r="BO2" s="174"/>
      <c r="BP2" s="174"/>
      <c r="BQ2" s="174"/>
      <c r="BR2" s="174"/>
      <c r="BS2" s="174"/>
      <c r="BT2" s="174"/>
      <c r="BU2" s="174"/>
      <c r="BV2" s="174"/>
      <c r="BW2" s="174"/>
      <c r="BX2" s="174"/>
      <c r="BY2" s="174"/>
      <c r="BZ2" s="174"/>
      <c r="CA2" s="174"/>
      <c r="CB2" s="174"/>
      <c r="CC2" s="174"/>
      <c r="CD2" s="174"/>
      <c r="CE2" s="174"/>
      <c r="CF2" s="174"/>
      <c r="CG2" s="174"/>
      <c r="CH2" s="174"/>
      <c r="CI2" s="174"/>
      <c r="CJ2" s="174"/>
      <c r="CK2" s="174"/>
      <c r="CL2" s="174"/>
      <c r="CM2" s="174"/>
      <c r="CN2" s="174"/>
      <c r="CO2" s="174"/>
      <c r="CP2" s="174"/>
      <c r="CQ2" s="174"/>
      <c r="CR2" s="174"/>
      <c r="CS2" s="174"/>
      <c r="CT2" s="174"/>
      <c r="CU2" s="174"/>
      <c r="CV2" s="174"/>
      <c r="CW2" s="174"/>
      <c r="CX2" s="174"/>
      <c r="CY2" s="174"/>
      <c r="CZ2" s="174"/>
      <c r="DA2" s="174"/>
      <c r="DB2" s="174"/>
      <c r="DC2" s="174"/>
      <c r="DD2" s="174"/>
      <c r="DE2" s="174"/>
      <c r="DF2" s="174"/>
      <c r="DG2" s="174"/>
      <c r="DH2" s="174"/>
      <c r="DI2" s="174"/>
      <c r="DJ2" s="174"/>
      <c r="DK2" s="174"/>
      <c r="DL2" s="174"/>
      <c r="DM2" s="174"/>
      <c r="DN2" s="174"/>
      <c r="DO2" s="174"/>
      <c r="DP2" s="174"/>
      <c r="DQ2" s="174"/>
      <c r="DR2" s="174"/>
      <c r="DS2" s="174"/>
      <c r="DT2" s="174"/>
      <c r="DU2" s="174"/>
      <c r="DV2" s="174"/>
      <c r="DW2" s="174"/>
      <c r="DX2" s="174"/>
      <c r="DY2" s="174"/>
      <c r="DZ2" s="174"/>
      <c r="EA2" s="174"/>
      <c r="EB2" s="174"/>
      <c r="EC2" s="174"/>
      <c r="ED2" s="174"/>
      <c r="EE2" s="174"/>
      <c r="EF2" s="174"/>
      <c r="EG2" s="174"/>
      <c r="EH2" s="174"/>
      <c r="EI2" s="174"/>
      <c r="EJ2" s="174"/>
      <c r="EK2" s="174"/>
      <c r="EL2" s="174"/>
      <c r="EM2" s="174"/>
      <c r="EN2" s="174"/>
      <c r="EO2" s="174"/>
      <c r="EP2" s="174"/>
      <c r="EQ2" s="174"/>
      <c r="ER2" s="174"/>
      <c r="ES2" s="174"/>
      <c r="ET2" s="174"/>
      <c r="EU2" s="174"/>
      <c r="EV2" s="174"/>
    </row>
    <row r="3" spans="1:152" s="87" customFormat="1" ht="19.899999999999999" customHeight="1" x14ac:dyDescent="0.2">
      <c r="A3" s="171"/>
      <c r="B3" s="169" t="s">
        <v>345</v>
      </c>
      <c r="C3" s="172"/>
      <c r="D3" s="169" t="s">
        <v>31</v>
      </c>
      <c r="E3" s="173">
        <f>ZÁUJEMCA!L2</f>
        <v>43846</v>
      </c>
      <c r="F3" s="291" t="s">
        <v>326</v>
      </c>
      <c r="G3" s="292"/>
      <c r="H3" s="184" t="str">
        <f>IF(AND(H1="Vyhovel",H2="Vyhovel"),"VYHOVEL","NEVYHOVEL")</f>
        <v>NEVYHOVEL</v>
      </c>
      <c r="I3" s="174"/>
      <c r="J3" s="174"/>
      <c r="K3" s="174"/>
      <c r="L3" s="174"/>
      <c r="M3" s="174"/>
      <c r="N3" s="174"/>
      <c r="O3" s="174"/>
      <c r="P3" s="174"/>
      <c r="Q3" s="174"/>
      <c r="R3" s="174"/>
      <c r="S3" s="174"/>
      <c r="T3" s="174"/>
      <c r="U3" s="174"/>
      <c r="V3" s="174"/>
      <c r="W3" s="174"/>
      <c r="X3" s="174"/>
      <c r="Y3" s="174"/>
      <c r="Z3" s="174"/>
      <c r="AA3" s="174"/>
      <c r="AB3" s="174"/>
      <c r="AC3" s="174"/>
      <c r="AD3" s="174"/>
      <c r="AE3" s="174"/>
      <c r="AF3" s="174"/>
      <c r="AG3" s="174"/>
      <c r="AH3" s="174"/>
      <c r="AI3" s="174"/>
      <c r="AJ3" s="174"/>
      <c r="AK3" s="174"/>
      <c r="AL3" s="174"/>
      <c r="AM3" s="174"/>
      <c r="AN3" s="174"/>
      <c r="AO3" s="174"/>
      <c r="AP3" s="174"/>
      <c r="AQ3" s="174"/>
      <c r="AR3" s="174"/>
      <c r="AS3" s="174"/>
      <c r="AT3" s="174"/>
      <c r="AU3" s="174"/>
      <c r="AV3" s="174"/>
      <c r="AW3" s="174"/>
      <c r="AX3" s="174"/>
      <c r="AY3" s="174"/>
      <c r="AZ3" s="174"/>
      <c r="BA3" s="174"/>
      <c r="BB3" s="174"/>
      <c r="BC3" s="174"/>
      <c r="BD3" s="174"/>
      <c r="BE3" s="174"/>
      <c r="BF3" s="174"/>
      <c r="BG3" s="174"/>
      <c r="BH3" s="174"/>
      <c r="BI3" s="174"/>
      <c r="BJ3" s="174"/>
      <c r="BK3" s="174"/>
      <c r="BL3" s="174"/>
      <c r="BM3" s="174"/>
      <c r="BN3" s="174"/>
      <c r="BO3" s="174"/>
      <c r="BP3" s="174"/>
      <c r="BQ3" s="174"/>
      <c r="BR3" s="174"/>
      <c r="BS3" s="174"/>
      <c r="BT3" s="174"/>
      <c r="BU3" s="174"/>
      <c r="BV3" s="174"/>
      <c r="BW3" s="174"/>
      <c r="BX3" s="174"/>
      <c r="BY3" s="174"/>
      <c r="BZ3" s="174"/>
      <c r="CA3" s="174"/>
      <c r="CB3" s="174"/>
      <c r="CC3" s="174"/>
      <c r="CD3" s="174"/>
      <c r="CE3" s="174"/>
      <c r="CF3" s="174"/>
      <c r="CG3" s="174"/>
      <c r="CH3" s="174"/>
      <c r="CI3" s="174"/>
      <c r="CJ3" s="174"/>
      <c r="CK3" s="174"/>
      <c r="CL3" s="174"/>
      <c r="CM3" s="174"/>
      <c r="CN3" s="174"/>
      <c r="CO3" s="174"/>
      <c r="CP3" s="174"/>
      <c r="CQ3" s="174"/>
      <c r="CR3" s="174"/>
      <c r="CS3" s="174"/>
      <c r="CT3" s="174"/>
      <c r="CU3" s="174"/>
      <c r="CV3" s="174"/>
      <c r="CW3" s="174"/>
      <c r="CX3" s="174"/>
      <c r="CY3" s="174"/>
      <c r="CZ3" s="174"/>
      <c r="DA3" s="174"/>
      <c r="DB3" s="174"/>
      <c r="DC3" s="174"/>
      <c r="DD3" s="174"/>
      <c r="DE3" s="174"/>
      <c r="DF3" s="174"/>
      <c r="DG3" s="174"/>
      <c r="DH3" s="174"/>
      <c r="DI3" s="174"/>
      <c r="DJ3" s="174"/>
      <c r="DK3" s="174"/>
      <c r="DL3" s="174"/>
      <c r="DM3" s="174"/>
      <c r="DN3" s="174"/>
      <c r="DO3" s="174"/>
      <c r="DP3" s="174"/>
      <c r="DQ3" s="174"/>
      <c r="DR3" s="174"/>
      <c r="DS3" s="174"/>
      <c r="DT3" s="174"/>
      <c r="DU3" s="174"/>
      <c r="DV3" s="174"/>
      <c r="DW3" s="174"/>
      <c r="DX3" s="174"/>
      <c r="DY3" s="174"/>
      <c r="DZ3" s="174"/>
      <c r="EA3" s="174"/>
      <c r="EB3" s="174"/>
      <c r="EC3" s="174"/>
      <c r="ED3" s="174"/>
      <c r="EE3" s="174"/>
      <c r="EF3" s="174"/>
      <c r="EG3" s="174"/>
      <c r="EH3" s="174"/>
      <c r="EI3" s="174"/>
      <c r="EJ3" s="174"/>
      <c r="EK3" s="174"/>
      <c r="EL3" s="174"/>
      <c r="EM3" s="174"/>
      <c r="EN3" s="174"/>
      <c r="EO3" s="174"/>
      <c r="EP3" s="174"/>
      <c r="EQ3" s="174"/>
      <c r="ER3" s="174"/>
      <c r="ES3" s="174"/>
      <c r="ET3" s="174"/>
      <c r="EU3" s="174"/>
      <c r="EV3" s="174"/>
    </row>
    <row r="4" spans="1:152" s="87" customFormat="1" x14ac:dyDescent="0.2">
      <c r="A4" s="185"/>
      <c r="B4" s="185"/>
      <c r="C4" s="185"/>
      <c r="D4" s="185"/>
      <c r="E4" s="185"/>
      <c r="F4" s="185"/>
      <c r="G4" s="185"/>
      <c r="H4" s="185"/>
      <c r="I4" s="186">
        <v>1</v>
      </c>
      <c r="J4" s="293" t="str">
        <f>IF($I$28&gt;=I4,CONCATENATE(". rok hodnotenej praxe"),IF($J$28&gt;=I4,CONCATENATE(". rok-v odôvodnených prípadoch"),CONCATENATE(". rok-nehodnotiť")))</f>
        <v>. rok hodnotenej praxe</v>
      </c>
      <c r="K4" s="293"/>
      <c r="L4" s="293"/>
      <c r="M4" s="293"/>
      <c r="N4" s="293"/>
      <c r="O4" s="293"/>
      <c r="P4" s="293"/>
      <c r="Q4" s="293"/>
      <c r="R4" s="293"/>
      <c r="S4" s="293"/>
      <c r="T4" s="294"/>
      <c r="U4" s="186">
        <f>I4+1</f>
        <v>2</v>
      </c>
      <c r="V4" s="293" t="str">
        <f>IF($I$28&gt;=U4,CONCATENATE(". rok hodnotenej praxe"),IF($J$28&gt;=U4,CONCATENATE(". rok-v odôvodnených prípadoch"),CONCATENATE(". rok-nehodnotiť")))</f>
        <v>. rok hodnotenej praxe</v>
      </c>
      <c r="W4" s="293"/>
      <c r="X4" s="293"/>
      <c r="Y4" s="293"/>
      <c r="Z4" s="293"/>
      <c r="AA4" s="293"/>
      <c r="AB4" s="293"/>
      <c r="AC4" s="293"/>
      <c r="AD4" s="293"/>
      <c r="AE4" s="293"/>
      <c r="AF4" s="294"/>
      <c r="AG4" s="186">
        <f>U4+1</f>
        <v>3</v>
      </c>
      <c r="AH4" s="293" t="str">
        <f>IF($I$28&gt;=AG4,CONCATENATE(". rok hodnotenej praxe"),IF($J$28&gt;=AG4,CONCATENATE(". rok-v odôvodnených prípadoch"),CONCATENATE(". rok-nehodnotiť")))</f>
        <v>. rok hodnotenej praxe</v>
      </c>
      <c r="AI4" s="293"/>
      <c r="AJ4" s="293"/>
      <c r="AK4" s="293"/>
      <c r="AL4" s="293"/>
      <c r="AM4" s="293"/>
      <c r="AN4" s="293"/>
      <c r="AO4" s="293"/>
      <c r="AP4" s="293"/>
      <c r="AQ4" s="293"/>
      <c r="AR4" s="294"/>
      <c r="AS4" s="186">
        <f>AG4+1</f>
        <v>4</v>
      </c>
      <c r="AT4" s="293" t="str">
        <f>IF($I$28&gt;=AS4,CONCATENATE(". rok hodnotenej praxe"),IF($J$28&gt;=AS4,CONCATENATE(". rok-v odôvodnených prípadoch"),CONCATENATE(". rok-nehodnotiť")))</f>
        <v>. rok hodnotenej praxe</v>
      </c>
      <c r="AU4" s="293"/>
      <c r="AV4" s="293"/>
      <c r="AW4" s="293"/>
      <c r="AX4" s="293"/>
      <c r="AY4" s="293"/>
      <c r="AZ4" s="293"/>
      <c r="BA4" s="293"/>
      <c r="BB4" s="293"/>
      <c r="BC4" s="293"/>
      <c r="BD4" s="294"/>
      <c r="BE4" s="186">
        <f>AS4+1</f>
        <v>5</v>
      </c>
      <c r="BF4" s="293" t="str">
        <f>IF($I$28&gt;=BE4,CONCATENATE(". rok hodnotenej praxe"),IF($J$28&gt;=BE4,CONCATENATE(". rok-v odôvodnených prípadoch"),CONCATENATE(". rok-nehodnotiť")))</f>
        <v>. rok hodnotenej praxe</v>
      </c>
      <c r="BG4" s="293"/>
      <c r="BH4" s="293"/>
      <c r="BI4" s="293"/>
      <c r="BJ4" s="293"/>
      <c r="BK4" s="293"/>
      <c r="BL4" s="293"/>
      <c r="BM4" s="293"/>
      <c r="BN4" s="293"/>
      <c r="BO4" s="293"/>
      <c r="BP4" s="294"/>
      <c r="BQ4" s="186">
        <f>BE4+1</f>
        <v>6</v>
      </c>
      <c r="BR4" s="293" t="str">
        <f>IF($I$28&gt;=BQ4,CONCATENATE(". rok hodnotenej praxe"),IF($J$28&gt;=BQ4,CONCATENATE(". rok-v odôvodnených prípadoch"),CONCATENATE(". rok-nehodnotiť")))</f>
        <v>. rok hodnotenej praxe</v>
      </c>
      <c r="BS4" s="293"/>
      <c r="BT4" s="293"/>
      <c r="BU4" s="293"/>
      <c r="BV4" s="293"/>
      <c r="BW4" s="293"/>
      <c r="BX4" s="293"/>
      <c r="BY4" s="293"/>
      <c r="BZ4" s="293"/>
      <c r="CA4" s="293"/>
      <c r="CB4" s="294"/>
      <c r="CC4" s="186">
        <f>BQ4+1</f>
        <v>7</v>
      </c>
      <c r="CD4" s="293" t="str">
        <f>IF($I$28&gt;=CC4,CONCATENATE(". rok hodnotenej praxe"),IF($J$28&gt;=CC4,CONCATENATE(". rok-v odôvodnených prípadoch"),CONCATENATE(". rok-nehodnotiť")))</f>
        <v>. rok hodnotenej praxe</v>
      </c>
      <c r="CE4" s="293"/>
      <c r="CF4" s="293"/>
      <c r="CG4" s="293"/>
      <c r="CH4" s="293"/>
      <c r="CI4" s="293"/>
      <c r="CJ4" s="293"/>
      <c r="CK4" s="293"/>
      <c r="CL4" s="293"/>
      <c r="CM4" s="293"/>
      <c r="CN4" s="294"/>
      <c r="CO4" s="186">
        <f>CC4+1</f>
        <v>8</v>
      </c>
      <c r="CP4" s="293" t="str">
        <f>IF($I$28&gt;=CO4,CONCATENATE(". rok hodnotenej praxe"),IF($J$28&gt;=CO4,CONCATENATE(". rok-v odôvodnených prípadoch"),CONCATENATE(". rok-nehodnotiť")))</f>
        <v>. rok hodnotenej praxe</v>
      </c>
      <c r="CQ4" s="293"/>
      <c r="CR4" s="293"/>
      <c r="CS4" s="293"/>
      <c r="CT4" s="293"/>
      <c r="CU4" s="293"/>
      <c r="CV4" s="293"/>
      <c r="CW4" s="293"/>
      <c r="CX4" s="293"/>
      <c r="CY4" s="293"/>
      <c r="CZ4" s="294"/>
      <c r="DA4" s="186">
        <f>CO4+1</f>
        <v>9</v>
      </c>
      <c r="DB4" s="293" t="str">
        <f>IF($I$28&gt;=DA4,CONCATENATE(". rok hodnotenej praxe"),IF($J$28&gt;=DA4,CONCATENATE(". rok-v odôvodnených prípadoch"),CONCATENATE(". rok-nehodnotiť")))</f>
        <v>. rok-v odôvodnených prípadoch</v>
      </c>
      <c r="DC4" s="293"/>
      <c r="DD4" s="293"/>
      <c r="DE4" s="293"/>
      <c r="DF4" s="293"/>
      <c r="DG4" s="293"/>
      <c r="DH4" s="293"/>
      <c r="DI4" s="293"/>
      <c r="DJ4" s="293"/>
      <c r="DK4" s="293"/>
      <c r="DL4" s="294"/>
      <c r="DM4" s="186">
        <f>DA4+1</f>
        <v>10</v>
      </c>
      <c r="DN4" s="293" t="str">
        <f>IF($I$28&gt;=DM4,CONCATENATE(". rok hodnotenej praxe"),IF($J$28&gt;=DM4,CONCATENATE(". rok-v odôvodnených prípadoch"),CONCATENATE(". rok-nehodnotiť")))</f>
        <v>. rok-v odôvodnených prípadoch</v>
      </c>
      <c r="DO4" s="293"/>
      <c r="DP4" s="293"/>
      <c r="DQ4" s="293"/>
      <c r="DR4" s="293"/>
      <c r="DS4" s="293"/>
      <c r="DT4" s="293"/>
      <c r="DU4" s="293"/>
      <c r="DV4" s="293"/>
      <c r="DW4" s="293"/>
      <c r="DX4" s="294"/>
      <c r="DY4" s="186">
        <f>DM4+1</f>
        <v>11</v>
      </c>
      <c r="DZ4" s="293" t="str">
        <f>IF($I$28&gt;=DY4,CONCATENATE(". rok hodnotenej praxe"),IF($J$28&gt;=DY4,CONCATENATE(". rok-v odôvodnených prípadoch"),CONCATENATE(". rok-nehodnotiť")))</f>
        <v>. rok-v odôvodnených prípadoch</v>
      </c>
      <c r="EA4" s="293"/>
      <c r="EB4" s="293"/>
      <c r="EC4" s="293"/>
      <c r="ED4" s="293"/>
      <c r="EE4" s="293"/>
      <c r="EF4" s="293"/>
      <c r="EG4" s="293"/>
      <c r="EH4" s="293"/>
      <c r="EI4" s="293"/>
      <c r="EJ4" s="294"/>
      <c r="EK4" s="186">
        <f>DY4+1</f>
        <v>12</v>
      </c>
      <c r="EL4" s="293" t="str">
        <f>IF($I$28&gt;=EK4,CONCATENATE(". rok hodnotenej praxe"),IF($J$28&gt;=EK4,CONCATENATE(". rok-v odôvodnených prípadoch"),CONCATENATE(". rok-nehodnotiť")))</f>
        <v>. rok-v odôvodnených prípadoch</v>
      </c>
      <c r="EM4" s="293"/>
      <c r="EN4" s="293"/>
      <c r="EO4" s="293"/>
      <c r="EP4" s="293"/>
      <c r="EQ4" s="293"/>
      <c r="ER4" s="293"/>
      <c r="ES4" s="293"/>
      <c r="ET4" s="293"/>
      <c r="EU4" s="293"/>
      <c r="EV4" s="294"/>
    </row>
    <row r="5" spans="1:152" s="88" customFormat="1" ht="55.9" customHeight="1" x14ac:dyDescent="0.2">
      <c r="A5" s="171"/>
      <c r="B5" s="130" t="s">
        <v>350</v>
      </c>
      <c r="C5" s="297" t="s">
        <v>349</v>
      </c>
      <c r="D5" s="297"/>
      <c r="E5" s="297"/>
      <c r="F5" s="297"/>
      <c r="G5" s="298"/>
      <c r="H5" s="131" t="s">
        <v>303</v>
      </c>
      <c r="I5" s="175">
        <f>E3-10</f>
        <v>43836</v>
      </c>
      <c r="J5" s="176">
        <f>I5-28</f>
        <v>43808</v>
      </c>
      <c r="K5" s="176">
        <f>J5-31</f>
        <v>43777</v>
      </c>
      <c r="L5" s="176">
        <f t="shared" ref="L5" si="0">K5-30</f>
        <v>43747</v>
      </c>
      <c r="M5" s="176">
        <f t="shared" ref="M5" si="1">L5-31</f>
        <v>43716</v>
      </c>
      <c r="N5" s="176">
        <f t="shared" ref="N5" si="2">M5-30</f>
        <v>43686</v>
      </c>
      <c r="O5" s="176">
        <f t="shared" ref="O5" si="3">N5-31</f>
        <v>43655</v>
      </c>
      <c r="P5" s="176">
        <f t="shared" ref="P5" si="4">O5-30</f>
        <v>43625</v>
      </c>
      <c r="Q5" s="176">
        <f t="shared" ref="Q5" si="5">P5-31</f>
        <v>43594</v>
      </c>
      <c r="R5" s="176">
        <f t="shared" ref="R5" si="6">Q5-30</f>
        <v>43564</v>
      </c>
      <c r="S5" s="176">
        <f t="shared" ref="S5" si="7">R5-31</f>
        <v>43533</v>
      </c>
      <c r="T5" s="177">
        <f t="shared" ref="T5" si="8">S5-30</f>
        <v>43503</v>
      </c>
      <c r="U5" s="175">
        <f t="shared" ref="U5" si="9">T5-31</f>
        <v>43472</v>
      </c>
      <c r="V5" s="176">
        <f>U5-28</f>
        <v>43444</v>
      </c>
      <c r="W5" s="176">
        <f t="shared" ref="W5" si="10">V5-31</f>
        <v>43413</v>
      </c>
      <c r="X5" s="176">
        <f t="shared" ref="X5" si="11">W5-30</f>
        <v>43383</v>
      </c>
      <c r="Y5" s="176">
        <f t="shared" ref="Y5" si="12">X5-31</f>
        <v>43352</v>
      </c>
      <c r="Z5" s="176">
        <f t="shared" ref="Z5" si="13">Y5-30</f>
        <v>43322</v>
      </c>
      <c r="AA5" s="176">
        <f t="shared" ref="AA5" si="14">Z5-31</f>
        <v>43291</v>
      </c>
      <c r="AB5" s="176">
        <f t="shared" ref="AB5" si="15">AA5-30</f>
        <v>43261</v>
      </c>
      <c r="AC5" s="176">
        <f t="shared" ref="AC5" si="16">AB5-31</f>
        <v>43230</v>
      </c>
      <c r="AD5" s="176">
        <f t="shared" ref="AD5" si="17">AC5-30</f>
        <v>43200</v>
      </c>
      <c r="AE5" s="176">
        <f t="shared" ref="AE5" si="18">AD5-31</f>
        <v>43169</v>
      </c>
      <c r="AF5" s="177">
        <f t="shared" ref="AF5" si="19">AE5-30</f>
        <v>43139</v>
      </c>
      <c r="AG5" s="175">
        <f t="shared" ref="AG5" si="20">AF5-31</f>
        <v>43108</v>
      </c>
      <c r="AH5" s="176">
        <f>AG5-28</f>
        <v>43080</v>
      </c>
      <c r="AI5" s="176">
        <f t="shared" ref="AI5" si="21">AH5-31</f>
        <v>43049</v>
      </c>
      <c r="AJ5" s="176">
        <f t="shared" ref="AJ5" si="22">AI5-30</f>
        <v>43019</v>
      </c>
      <c r="AK5" s="176">
        <f t="shared" ref="AK5" si="23">AJ5-31</f>
        <v>42988</v>
      </c>
      <c r="AL5" s="176">
        <f t="shared" ref="AL5" si="24">AK5-30</f>
        <v>42958</v>
      </c>
      <c r="AM5" s="176">
        <f t="shared" ref="AM5" si="25">AL5-31</f>
        <v>42927</v>
      </c>
      <c r="AN5" s="176">
        <f t="shared" ref="AN5" si="26">AM5-30</f>
        <v>42897</v>
      </c>
      <c r="AO5" s="176">
        <f t="shared" ref="AO5" si="27">AN5-31</f>
        <v>42866</v>
      </c>
      <c r="AP5" s="176">
        <f t="shared" ref="AP5" si="28">AO5-30</f>
        <v>42836</v>
      </c>
      <c r="AQ5" s="176">
        <f t="shared" ref="AQ5" si="29">AP5-31</f>
        <v>42805</v>
      </c>
      <c r="AR5" s="177">
        <f t="shared" ref="AR5" si="30">AQ5-30</f>
        <v>42775</v>
      </c>
      <c r="AS5" s="175">
        <f t="shared" ref="AS5" si="31">AR5-31</f>
        <v>42744</v>
      </c>
      <c r="AT5" s="176">
        <f>AS5-28</f>
        <v>42716</v>
      </c>
      <c r="AU5" s="176">
        <f t="shared" ref="AU5" si="32">AT5-31</f>
        <v>42685</v>
      </c>
      <c r="AV5" s="176">
        <f t="shared" ref="AV5" si="33">AU5-30</f>
        <v>42655</v>
      </c>
      <c r="AW5" s="176">
        <f t="shared" ref="AW5" si="34">AV5-31</f>
        <v>42624</v>
      </c>
      <c r="AX5" s="176">
        <f t="shared" ref="AX5" si="35">AW5-30</f>
        <v>42594</v>
      </c>
      <c r="AY5" s="176">
        <f t="shared" ref="AY5" si="36">AX5-31</f>
        <v>42563</v>
      </c>
      <c r="AZ5" s="176">
        <f t="shared" ref="AZ5" si="37">AY5-30</f>
        <v>42533</v>
      </c>
      <c r="BA5" s="176">
        <f t="shared" ref="BA5" si="38">AZ5-31</f>
        <v>42502</v>
      </c>
      <c r="BB5" s="176">
        <f t="shared" ref="BB5" si="39">BA5-30</f>
        <v>42472</v>
      </c>
      <c r="BC5" s="176">
        <f t="shared" ref="BC5" si="40">BB5-31</f>
        <v>42441</v>
      </c>
      <c r="BD5" s="177">
        <f t="shared" ref="BD5" si="41">BC5-30</f>
        <v>42411</v>
      </c>
      <c r="BE5" s="175">
        <f t="shared" ref="BE5" si="42">BD5-31</f>
        <v>42380</v>
      </c>
      <c r="BF5" s="176">
        <f>BE5-28</f>
        <v>42352</v>
      </c>
      <c r="BG5" s="176">
        <f t="shared" ref="BG5" si="43">BF5-31</f>
        <v>42321</v>
      </c>
      <c r="BH5" s="176">
        <f t="shared" ref="BH5" si="44">BG5-30</f>
        <v>42291</v>
      </c>
      <c r="BI5" s="176">
        <f t="shared" ref="BI5" si="45">BH5-31</f>
        <v>42260</v>
      </c>
      <c r="BJ5" s="176">
        <f t="shared" ref="BJ5" si="46">BI5-30</f>
        <v>42230</v>
      </c>
      <c r="BK5" s="176">
        <f t="shared" ref="BK5" si="47">BJ5-31</f>
        <v>42199</v>
      </c>
      <c r="BL5" s="176">
        <f t="shared" ref="BL5" si="48">BK5-30</f>
        <v>42169</v>
      </c>
      <c r="BM5" s="176">
        <f t="shared" ref="BM5" si="49">BL5-31</f>
        <v>42138</v>
      </c>
      <c r="BN5" s="176">
        <f t="shared" ref="BN5" si="50">BM5-30</f>
        <v>42108</v>
      </c>
      <c r="BO5" s="176">
        <f t="shared" ref="BO5" si="51">BN5-31</f>
        <v>42077</v>
      </c>
      <c r="BP5" s="177">
        <f t="shared" ref="BP5" si="52">BO5-30</f>
        <v>42047</v>
      </c>
      <c r="BQ5" s="175">
        <f t="shared" ref="BQ5" si="53">BP5-31</f>
        <v>42016</v>
      </c>
      <c r="BR5" s="176">
        <f>BQ5-28</f>
        <v>41988</v>
      </c>
      <c r="BS5" s="176">
        <f t="shared" ref="BS5" si="54">BR5-31</f>
        <v>41957</v>
      </c>
      <c r="BT5" s="176">
        <f t="shared" ref="BT5" si="55">BS5-30</f>
        <v>41927</v>
      </c>
      <c r="BU5" s="176">
        <f t="shared" ref="BU5" si="56">BT5-31</f>
        <v>41896</v>
      </c>
      <c r="BV5" s="176">
        <f t="shared" ref="BV5" si="57">BU5-30</f>
        <v>41866</v>
      </c>
      <c r="BW5" s="176">
        <f t="shared" ref="BW5" si="58">BV5-31</f>
        <v>41835</v>
      </c>
      <c r="BX5" s="176">
        <f t="shared" ref="BX5" si="59">BW5-30</f>
        <v>41805</v>
      </c>
      <c r="BY5" s="176">
        <f t="shared" ref="BY5" si="60">BX5-31</f>
        <v>41774</v>
      </c>
      <c r="BZ5" s="176">
        <f t="shared" ref="BZ5" si="61">BY5-30</f>
        <v>41744</v>
      </c>
      <c r="CA5" s="176">
        <f t="shared" ref="CA5" si="62">BZ5-31</f>
        <v>41713</v>
      </c>
      <c r="CB5" s="177">
        <f t="shared" ref="CB5" si="63">CA5-30</f>
        <v>41683</v>
      </c>
      <c r="CC5" s="175">
        <f t="shared" ref="CC5" si="64">CB5-31</f>
        <v>41652</v>
      </c>
      <c r="CD5" s="176">
        <f>CC5-28</f>
        <v>41624</v>
      </c>
      <c r="CE5" s="176">
        <f t="shared" ref="CE5" si="65">CD5-31</f>
        <v>41593</v>
      </c>
      <c r="CF5" s="176">
        <f t="shared" ref="CF5" si="66">CE5-30</f>
        <v>41563</v>
      </c>
      <c r="CG5" s="176">
        <f t="shared" ref="CG5" si="67">CF5-31</f>
        <v>41532</v>
      </c>
      <c r="CH5" s="176">
        <f t="shared" ref="CH5" si="68">CG5-30</f>
        <v>41502</v>
      </c>
      <c r="CI5" s="176">
        <f t="shared" ref="CI5" si="69">CH5-31</f>
        <v>41471</v>
      </c>
      <c r="CJ5" s="176">
        <f t="shared" ref="CJ5" si="70">CI5-30</f>
        <v>41441</v>
      </c>
      <c r="CK5" s="176">
        <f t="shared" ref="CK5" si="71">CJ5-31</f>
        <v>41410</v>
      </c>
      <c r="CL5" s="176">
        <f t="shared" ref="CL5" si="72">CK5-30</f>
        <v>41380</v>
      </c>
      <c r="CM5" s="176">
        <f t="shared" ref="CM5" si="73">CL5-31</f>
        <v>41349</v>
      </c>
      <c r="CN5" s="177">
        <f t="shared" ref="CN5" si="74">CM5-30</f>
        <v>41319</v>
      </c>
      <c r="CO5" s="175">
        <f t="shared" ref="CO5" si="75">CN5-31</f>
        <v>41288</v>
      </c>
      <c r="CP5" s="176">
        <f>CO5-28</f>
        <v>41260</v>
      </c>
      <c r="CQ5" s="176">
        <f t="shared" ref="CQ5" si="76">CP5-31</f>
        <v>41229</v>
      </c>
      <c r="CR5" s="176">
        <f t="shared" ref="CR5" si="77">CQ5-30</f>
        <v>41199</v>
      </c>
      <c r="CS5" s="176">
        <f t="shared" ref="CS5" si="78">CR5-31</f>
        <v>41168</v>
      </c>
      <c r="CT5" s="176">
        <f t="shared" ref="CT5" si="79">CS5-30</f>
        <v>41138</v>
      </c>
      <c r="CU5" s="176">
        <f t="shared" ref="CU5" si="80">CT5-31</f>
        <v>41107</v>
      </c>
      <c r="CV5" s="176">
        <f t="shared" ref="CV5" si="81">CU5-30</f>
        <v>41077</v>
      </c>
      <c r="CW5" s="176">
        <f t="shared" ref="CW5" si="82">CV5-31</f>
        <v>41046</v>
      </c>
      <c r="CX5" s="176">
        <f t="shared" ref="CX5" si="83">CW5-30</f>
        <v>41016</v>
      </c>
      <c r="CY5" s="176">
        <f t="shared" ref="CY5" si="84">CX5-31</f>
        <v>40985</v>
      </c>
      <c r="CZ5" s="177">
        <f t="shared" ref="CZ5" si="85">CY5-30</f>
        <v>40955</v>
      </c>
      <c r="DA5" s="175">
        <f t="shared" ref="DA5" si="86">CZ5-31</f>
        <v>40924</v>
      </c>
      <c r="DB5" s="176">
        <f>DA5-28</f>
        <v>40896</v>
      </c>
      <c r="DC5" s="176">
        <f t="shared" ref="DC5" si="87">DB5-31</f>
        <v>40865</v>
      </c>
      <c r="DD5" s="176">
        <f t="shared" ref="DD5" si="88">DC5-30</f>
        <v>40835</v>
      </c>
      <c r="DE5" s="176">
        <f t="shared" ref="DE5" si="89">DD5-31</f>
        <v>40804</v>
      </c>
      <c r="DF5" s="176">
        <f t="shared" ref="DF5" si="90">DE5-30</f>
        <v>40774</v>
      </c>
      <c r="DG5" s="176">
        <f t="shared" ref="DG5" si="91">DF5-31</f>
        <v>40743</v>
      </c>
      <c r="DH5" s="176">
        <f t="shared" ref="DH5" si="92">DG5-30</f>
        <v>40713</v>
      </c>
      <c r="DI5" s="176">
        <f t="shared" ref="DI5" si="93">DH5-31</f>
        <v>40682</v>
      </c>
      <c r="DJ5" s="176">
        <f t="shared" ref="DJ5" si="94">DI5-30</f>
        <v>40652</v>
      </c>
      <c r="DK5" s="176">
        <f t="shared" ref="DK5" si="95">DJ5-31</f>
        <v>40621</v>
      </c>
      <c r="DL5" s="177">
        <f t="shared" ref="DL5" si="96">DK5-30</f>
        <v>40591</v>
      </c>
      <c r="DM5" s="175">
        <f t="shared" ref="DM5" si="97">DL5-31</f>
        <v>40560</v>
      </c>
      <c r="DN5" s="176">
        <f>DM5-28</f>
        <v>40532</v>
      </c>
      <c r="DO5" s="176">
        <f t="shared" ref="DO5" si="98">DN5-31</f>
        <v>40501</v>
      </c>
      <c r="DP5" s="176">
        <f t="shared" ref="DP5" si="99">DO5-30</f>
        <v>40471</v>
      </c>
      <c r="DQ5" s="176">
        <f t="shared" ref="DQ5" si="100">DP5-31</f>
        <v>40440</v>
      </c>
      <c r="DR5" s="176">
        <f t="shared" ref="DR5" si="101">DQ5-30</f>
        <v>40410</v>
      </c>
      <c r="DS5" s="176">
        <f t="shared" ref="DS5" si="102">DR5-31</f>
        <v>40379</v>
      </c>
      <c r="DT5" s="176">
        <f t="shared" ref="DT5" si="103">DS5-30</f>
        <v>40349</v>
      </c>
      <c r="DU5" s="176">
        <f t="shared" ref="DU5" si="104">DT5-31</f>
        <v>40318</v>
      </c>
      <c r="DV5" s="176">
        <f t="shared" ref="DV5" si="105">DU5-30</f>
        <v>40288</v>
      </c>
      <c r="DW5" s="176">
        <f t="shared" ref="DW5" si="106">DV5-31</f>
        <v>40257</v>
      </c>
      <c r="DX5" s="177">
        <f t="shared" ref="DX5" si="107">DW5-30</f>
        <v>40227</v>
      </c>
      <c r="DY5" s="175">
        <f t="shared" ref="DY5" si="108">DX5-31</f>
        <v>40196</v>
      </c>
      <c r="DZ5" s="176">
        <f>DY5-28</f>
        <v>40168</v>
      </c>
      <c r="EA5" s="176">
        <f t="shared" ref="EA5" si="109">DZ5-31</f>
        <v>40137</v>
      </c>
      <c r="EB5" s="176">
        <f t="shared" ref="EB5" si="110">EA5-30</f>
        <v>40107</v>
      </c>
      <c r="EC5" s="176">
        <f t="shared" ref="EC5" si="111">EB5-31</f>
        <v>40076</v>
      </c>
      <c r="ED5" s="176">
        <f t="shared" ref="ED5" si="112">EC5-30</f>
        <v>40046</v>
      </c>
      <c r="EE5" s="176">
        <f t="shared" ref="EE5" si="113">ED5-31</f>
        <v>40015</v>
      </c>
      <c r="EF5" s="176">
        <f t="shared" ref="EF5" si="114">EE5-30</f>
        <v>39985</v>
      </c>
      <c r="EG5" s="176">
        <f t="shared" ref="EG5" si="115">EF5-31</f>
        <v>39954</v>
      </c>
      <c r="EH5" s="176">
        <f t="shared" ref="EH5" si="116">EG5-30</f>
        <v>39924</v>
      </c>
      <c r="EI5" s="176">
        <f t="shared" ref="EI5" si="117">EH5-31</f>
        <v>39893</v>
      </c>
      <c r="EJ5" s="177">
        <f t="shared" ref="EJ5" si="118">EI5-30</f>
        <v>39863</v>
      </c>
      <c r="EK5" s="175">
        <f t="shared" ref="EK5" si="119">EJ5-31</f>
        <v>39832</v>
      </c>
      <c r="EL5" s="176">
        <f>EK5-28</f>
        <v>39804</v>
      </c>
      <c r="EM5" s="176">
        <f t="shared" ref="EM5" si="120">EL5-31</f>
        <v>39773</v>
      </c>
      <c r="EN5" s="176">
        <f t="shared" ref="EN5" si="121">EM5-30</f>
        <v>39743</v>
      </c>
      <c r="EO5" s="176">
        <f t="shared" ref="EO5" si="122">EN5-31</f>
        <v>39712</v>
      </c>
      <c r="EP5" s="176">
        <f t="shared" ref="EP5" si="123">EO5-30</f>
        <v>39682</v>
      </c>
      <c r="EQ5" s="176">
        <f t="shared" ref="EQ5" si="124">EP5-31</f>
        <v>39651</v>
      </c>
      <c r="ER5" s="176">
        <f t="shared" ref="ER5" si="125">EQ5-30</f>
        <v>39621</v>
      </c>
      <c r="ES5" s="176">
        <f t="shared" ref="ES5" si="126">ER5-31</f>
        <v>39590</v>
      </c>
      <c r="ET5" s="176">
        <f t="shared" ref="ET5" si="127">ES5-30</f>
        <v>39560</v>
      </c>
      <c r="EU5" s="176">
        <f t="shared" ref="EU5" si="128">ET5-31</f>
        <v>39529</v>
      </c>
      <c r="EV5" s="177">
        <f t="shared" ref="EV5" si="129">EU5-30</f>
        <v>39499</v>
      </c>
    </row>
    <row r="6" spans="1:152" s="88" customFormat="1" ht="15" customHeight="1" x14ac:dyDescent="0.2">
      <c r="A6" s="171"/>
      <c r="B6" s="121" t="s">
        <v>43</v>
      </c>
      <c r="C6" s="295" t="str">
        <f>IF('POMOCNY VYPOCET DLZKY PRAXE'!C6=0," ",'POMOCNY VYPOCET DLZKY PRAXE'!C6)</f>
        <v xml:space="preserve"> </v>
      </c>
      <c r="D6" s="295"/>
      <c r="E6" s="295"/>
      <c r="F6" s="295"/>
      <c r="G6" s="296"/>
      <c r="H6" s="90" t="str">
        <f>IF('POMOCNY VYPOCET DLZKY PRAXE'!H6=0," ",'POMOCNY VYPOCET DLZKY PRAXE'!H6)</f>
        <v xml:space="preserve"> </v>
      </c>
      <c r="I6" s="92"/>
      <c r="J6" s="90"/>
      <c r="K6" s="90"/>
      <c r="L6" s="90"/>
      <c r="M6" s="90"/>
      <c r="N6" s="90"/>
      <c r="O6" s="90"/>
      <c r="P6" s="90"/>
      <c r="Q6" s="90"/>
      <c r="R6" s="90"/>
      <c r="S6" s="90"/>
      <c r="T6" s="91"/>
      <c r="U6" s="92"/>
      <c r="V6" s="90"/>
      <c r="W6" s="90"/>
      <c r="X6" s="90"/>
      <c r="Y6" s="90"/>
      <c r="Z6" s="90"/>
      <c r="AA6" s="90"/>
      <c r="AB6" s="90"/>
      <c r="AC6" s="90"/>
      <c r="AD6" s="90"/>
      <c r="AE6" s="90"/>
      <c r="AF6" s="91"/>
      <c r="AG6" s="92"/>
      <c r="AH6" s="90"/>
      <c r="AI6" s="90"/>
      <c r="AJ6" s="90"/>
      <c r="AK6" s="90"/>
      <c r="AL6" s="90"/>
      <c r="AM6" s="90"/>
      <c r="AN6" s="90"/>
      <c r="AO6" s="90"/>
      <c r="AP6" s="90"/>
      <c r="AQ6" s="90"/>
      <c r="AR6" s="91"/>
      <c r="AS6" s="92"/>
      <c r="AT6" s="90"/>
      <c r="AU6" s="90"/>
      <c r="AV6" s="90"/>
      <c r="AW6" s="90"/>
      <c r="AX6" s="90"/>
      <c r="AY6" s="90"/>
      <c r="AZ6" s="90"/>
      <c r="BA6" s="90"/>
      <c r="BB6" s="90"/>
      <c r="BC6" s="90"/>
      <c r="BD6" s="91"/>
      <c r="BE6" s="92"/>
      <c r="BF6" s="90"/>
      <c r="BG6" s="90"/>
      <c r="BH6" s="90"/>
      <c r="BI6" s="90"/>
      <c r="BJ6" s="90"/>
      <c r="BK6" s="90"/>
      <c r="BL6" s="90"/>
      <c r="BM6" s="90"/>
      <c r="BN6" s="90"/>
      <c r="BO6" s="90"/>
      <c r="BP6" s="91"/>
      <c r="BQ6" s="92"/>
      <c r="BR6" s="90"/>
      <c r="BS6" s="90"/>
      <c r="BT6" s="90"/>
      <c r="BU6" s="90"/>
      <c r="BV6" s="90"/>
      <c r="BW6" s="90"/>
      <c r="BX6" s="90"/>
      <c r="BY6" s="90"/>
      <c r="BZ6" s="90"/>
      <c r="CA6" s="90"/>
      <c r="CB6" s="91"/>
      <c r="CC6" s="92"/>
      <c r="CD6" s="90"/>
      <c r="CE6" s="90"/>
      <c r="CF6" s="90"/>
      <c r="CG6" s="90"/>
      <c r="CH6" s="90"/>
      <c r="CI6" s="90"/>
      <c r="CJ6" s="90"/>
      <c r="CK6" s="90"/>
      <c r="CL6" s="90"/>
      <c r="CM6" s="90"/>
      <c r="CN6" s="91"/>
      <c r="CO6" s="92"/>
      <c r="CP6" s="90"/>
      <c r="CQ6" s="90"/>
      <c r="CR6" s="90"/>
      <c r="CS6" s="90"/>
      <c r="CT6" s="90"/>
      <c r="CU6" s="90"/>
      <c r="CV6" s="90"/>
      <c r="CW6" s="90"/>
      <c r="CX6" s="90"/>
      <c r="CY6" s="90"/>
      <c r="CZ6" s="91"/>
      <c r="DA6" s="92"/>
      <c r="DB6" s="90"/>
      <c r="DC6" s="90"/>
      <c r="DD6" s="90"/>
      <c r="DE6" s="90"/>
      <c r="DF6" s="90"/>
      <c r="DG6" s="90"/>
      <c r="DH6" s="90"/>
      <c r="DI6" s="90"/>
      <c r="DJ6" s="90"/>
      <c r="DK6" s="90"/>
      <c r="DL6" s="91"/>
      <c r="DM6" s="92"/>
      <c r="DN6" s="90"/>
      <c r="DO6" s="90"/>
      <c r="DP6" s="90"/>
      <c r="DQ6" s="90"/>
      <c r="DR6" s="90"/>
      <c r="DS6" s="90"/>
      <c r="DT6" s="90"/>
      <c r="DU6" s="90"/>
      <c r="DV6" s="90"/>
      <c r="DW6" s="90"/>
      <c r="DX6" s="91"/>
      <c r="DY6" s="92"/>
      <c r="DZ6" s="90"/>
      <c r="EA6" s="90"/>
      <c r="EB6" s="90"/>
      <c r="EC6" s="90"/>
      <c r="ED6" s="90"/>
      <c r="EE6" s="90"/>
      <c r="EF6" s="90"/>
      <c r="EG6" s="90"/>
      <c r="EH6" s="90"/>
      <c r="EI6" s="90"/>
      <c r="EJ6" s="91"/>
      <c r="EK6" s="92"/>
      <c r="EL6" s="90"/>
      <c r="EM6" s="90"/>
      <c r="EN6" s="90"/>
      <c r="EO6" s="90"/>
      <c r="EP6" s="90"/>
      <c r="EQ6" s="90"/>
      <c r="ER6" s="90"/>
      <c r="ES6" s="90"/>
      <c r="ET6" s="90"/>
      <c r="EU6" s="90"/>
      <c r="EV6" s="91"/>
    </row>
    <row r="7" spans="1:152" s="88" customFormat="1" ht="15" customHeight="1" x14ac:dyDescent="0.2">
      <c r="A7" s="171"/>
      <c r="B7" s="121" t="s">
        <v>44</v>
      </c>
      <c r="C7" s="295" t="str">
        <f>IF('POMOCNY VYPOCET DLZKY PRAXE'!C7=0," ",'POMOCNY VYPOCET DLZKY PRAXE'!C7)</f>
        <v xml:space="preserve"> </v>
      </c>
      <c r="D7" s="295"/>
      <c r="E7" s="295"/>
      <c r="F7" s="295"/>
      <c r="G7" s="296"/>
      <c r="H7" s="90" t="str">
        <f>IF('POMOCNY VYPOCET DLZKY PRAXE'!H7=0," ",'POMOCNY VYPOCET DLZKY PRAXE'!H7)</f>
        <v xml:space="preserve"> </v>
      </c>
      <c r="I7" s="92"/>
      <c r="J7" s="90"/>
      <c r="K7" s="90"/>
      <c r="L7" s="90"/>
      <c r="M7" s="90"/>
      <c r="N7" s="90"/>
      <c r="O7" s="90"/>
      <c r="P7" s="90"/>
      <c r="Q7" s="90"/>
      <c r="R7" s="90"/>
      <c r="S7" s="90"/>
      <c r="T7" s="91"/>
      <c r="U7" s="92"/>
      <c r="V7" s="90"/>
      <c r="W7" s="90"/>
      <c r="X7" s="90"/>
      <c r="Y7" s="90"/>
      <c r="Z7" s="90"/>
      <c r="AA7" s="90"/>
      <c r="AB7" s="90"/>
      <c r="AC7" s="90"/>
      <c r="AD7" s="90"/>
      <c r="AE7" s="90"/>
      <c r="AF7" s="91"/>
      <c r="AG7" s="92"/>
      <c r="AH7" s="90"/>
      <c r="AI7" s="90"/>
      <c r="AJ7" s="90"/>
      <c r="AK7" s="90"/>
      <c r="AL7" s="90"/>
      <c r="AM7" s="90"/>
      <c r="AN7" s="90"/>
      <c r="AO7" s="90"/>
      <c r="AP7" s="90"/>
      <c r="AQ7" s="90"/>
      <c r="AR7" s="91"/>
      <c r="AS7" s="92"/>
      <c r="AT7" s="90"/>
      <c r="AU7" s="90"/>
      <c r="AV7" s="90"/>
      <c r="AW7" s="90"/>
      <c r="AX7" s="90"/>
      <c r="AY7" s="90"/>
      <c r="AZ7" s="90"/>
      <c r="BA7" s="90"/>
      <c r="BB7" s="90"/>
      <c r="BC7" s="90"/>
      <c r="BD7" s="91"/>
      <c r="BE7" s="92"/>
      <c r="BF7" s="90"/>
      <c r="BG7" s="90"/>
      <c r="BH7" s="90"/>
      <c r="BI7" s="90"/>
      <c r="BJ7" s="90"/>
      <c r="BK7" s="90"/>
      <c r="BL7" s="90"/>
      <c r="BM7" s="90"/>
      <c r="BN7" s="90"/>
      <c r="BO7" s="90"/>
      <c r="BP7" s="91"/>
      <c r="BQ7" s="92"/>
      <c r="BR7" s="90"/>
      <c r="BS7" s="90"/>
      <c r="BT7" s="90"/>
      <c r="BU7" s="90"/>
      <c r="BV7" s="90"/>
      <c r="BW7" s="90"/>
      <c r="BX7" s="90"/>
      <c r="BY7" s="90"/>
      <c r="BZ7" s="90"/>
      <c r="CA7" s="90"/>
      <c r="CB7" s="91"/>
      <c r="CC7" s="92"/>
      <c r="CD7" s="90"/>
      <c r="CE7" s="90"/>
      <c r="CF7" s="90"/>
      <c r="CG7" s="90"/>
      <c r="CH7" s="90"/>
      <c r="CI7" s="90"/>
      <c r="CJ7" s="90"/>
      <c r="CK7" s="90"/>
      <c r="CL7" s="90"/>
      <c r="CM7" s="90"/>
      <c r="CN7" s="91"/>
      <c r="CO7" s="92"/>
      <c r="CP7" s="90"/>
      <c r="CQ7" s="90"/>
      <c r="CR7" s="90"/>
      <c r="CS7" s="90"/>
      <c r="CT7" s="90"/>
      <c r="CU7" s="90"/>
      <c r="CV7" s="90"/>
      <c r="CW7" s="90"/>
      <c r="CX7" s="90"/>
      <c r="CY7" s="90"/>
      <c r="CZ7" s="91"/>
      <c r="DA7" s="92"/>
      <c r="DB7" s="90"/>
      <c r="DC7" s="90"/>
      <c r="DD7" s="90"/>
      <c r="DE7" s="90"/>
      <c r="DF7" s="90"/>
      <c r="DG7" s="90"/>
      <c r="DH7" s="90"/>
      <c r="DI7" s="90"/>
      <c r="DJ7" s="90"/>
      <c r="DK7" s="90"/>
      <c r="DL7" s="91"/>
      <c r="DM7" s="92"/>
      <c r="DN7" s="90"/>
      <c r="DO7" s="90"/>
      <c r="DP7" s="90"/>
      <c r="DQ7" s="90"/>
      <c r="DR7" s="90"/>
      <c r="DS7" s="90"/>
      <c r="DT7" s="90"/>
      <c r="DU7" s="90"/>
      <c r="DV7" s="90"/>
      <c r="DW7" s="90"/>
      <c r="DX7" s="91"/>
      <c r="DY7" s="92"/>
      <c r="DZ7" s="90"/>
      <c r="EA7" s="90"/>
      <c r="EB7" s="90"/>
      <c r="EC7" s="90"/>
      <c r="ED7" s="90"/>
      <c r="EE7" s="90"/>
      <c r="EF7" s="90"/>
      <c r="EG7" s="90"/>
      <c r="EH7" s="90"/>
      <c r="EI7" s="90"/>
      <c r="EJ7" s="91"/>
      <c r="EK7" s="92"/>
      <c r="EL7" s="90"/>
      <c r="EM7" s="90"/>
      <c r="EN7" s="90"/>
      <c r="EO7" s="90"/>
      <c r="EP7" s="90"/>
      <c r="EQ7" s="90"/>
      <c r="ER7" s="90"/>
      <c r="ES7" s="90"/>
      <c r="ET7" s="90"/>
      <c r="EU7" s="90"/>
      <c r="EV7" s="91"/>
    </row>
    <row r="8" spans="1:152" s="88" customFormat="1" ht="15" customHeight="1" x14ac:dyDescent="0.2">
      <c r="A8" s="171"/>
      <c r="B8" s="121" t="s">
        <v>45</v>
      </c>
      <c r="C8" s="295" t="str">
        <f>IF('POMOCNY VYPOCET DLZKY PRAXE'!C8=0," ",'POMOCNY VYPOCET DLZKY PRAXE'!C8)</f>
        <v xml:space="preserve"> </v>
      </c>
      <c r="D8" s="295"/>
      <c r="E8" s="295"/>
      <c r="F8" s="295"/>
      <c r="G8" s="296"/>
      <c r="H8" s="90" t="str">
        <f>IF('POMOCNY VYPOCET DLZKY PRAXE'!H8=0," ",'POMOCNY VYPOCET DLZKY PRAXE'!H8)</f>
        <v xml:space="preserve"> </v>
      </c>
      <c r="I8" s="92"/>
      <c r="J8" s="90"/>
      <c r="K8" s="90"/>
      <c r="L8" s="90"/>
      <c r="M8" s="90"/>
      <c r="N8" s="90"/>
      <c r="O8" s="90"/>
      <c r="P8" s="90"/>
      <c r="Q8" s="90"/>
      <c r="R8" s="90"/>
      <c r="S8" s="90"/>
      <c r="T8" s="91"/>
      <c r="U8" s="92"/>
      <c r="V8" s="90"/>
      <c r="W8" s="90"/>
      <c r="X8" s="90"/>
      <c r="Y8" s="90"/>
      <c r="Z8" s="90"/>
      <c r="AA8" s="90"/>
      <c r="AB8" s="90"/>
      <c r="AC8" s="90"/>
      <c r="AD8" s="90"/>
      <c r="AE8" s="90"/>
      <c r="AF8" s="91"/>
      <c r="AG8" s="92"/>
      <c r="AH8" s="90"/>
      <c r="AI8" s="90"/>
      <c r="AJ8" s="90"/>
      <c r="AK8" s="90"/>
      <c r="AL8" s="90"/>
      <c r="AM8" s="90"/>
      <c r="AN8" s="90"/>
      <c r="AO8" s="90"/>
      <c r="AP8" s="90"/>
      <c r="AQ8" s="90"/>
      <c r="AR8" s="91"/>
      <c r="AS8" s="92"/>
      <c r="AT8" s="90"/>
      <c r="AU8" s="90"/>
      <c r="AV8" s="90"/>
      <c r="AW8" s="90"/>
      <c r="AX8" s="90"/>
      <c r="AY8" s="90"/>
      <c r="AZ8" s="90"/>
      <c r="BA8" s="90"/>
      <c r="BB8" s="90"/>
      <c r="BC8" s="90"/>
      <c r="BD8" s="91"/>
      <c r="BE8" s="92"/>
      <c r="BF8" s="90"/>
      <c r="BG8" s="90"/>
      <c r="BH8" s="90"/>
      <c r="BI8" s="90"/>
      <c r="BJ8" s="90"/>
      <c r="BK8" s="90"/>
      <c r="BL8" s="90"/>
      <c r="BM8" s="90"/>
      <c r="BN8" s="90"/>
      <c r="BO8" s="90"/>
      <c r="BP8" s="91"/>
      <c r="BQ8" s="92"/>
      <c r="BR8" s="90"/>
      <c r="BS8" s="90"/>
      <c r="BT8" s="90"/>
      <c r="BU8" s="90"/>
      <c r="BV8" s="90"/>
      <c r="BW8" s="90"/>
      <c r="BX8" s="90"/>
      <c r="BY8" s="90"/>
      <c r="BZ8" s="90"/>
      <c r="CA8" s="90"/>
      <c r="CB8" s="91"/>
      <c r="CC8" s="92"/>
      <c r="CD8" s="90"/>
      <c r="CE8" s="90"/>
      <c r="CF8" s="90"/>
      <c r="CG8" s="90"/>
      <c r="CH8" s="90"/>
      <c r="CI8" s="90"/>
      <c r="CJ8" s="90"/>
      <c r="CK8" s="90"/>
      <c r="CL8" s="90"/>
      <c r="CM8" s="90"/>
      <c r="CN8" s="91"/>
      <c r="CO8" s="92"/>
      <c r="CP8" s="90"/>
      <c r="CQ8" s="90"/>
      <c r="CR8" s="90"/>
      <c r="CS8" s="90"/>
      <c r="CT8" s="90"/>
      <c r="CU8" s="90"/>
      <c r="CV8" s="90"/>
      <c r="CW8" s="90"/>
      <c r="CX8" s="90"/>
      <c r="CY8" s="90"/>
      <c r="CZ8" s="91"/>
      <c r="DA8" s="92"/>
      <c r="DB8" s="90"/>
      <c r="DC8" s="90"/>
      <c r="DD8" s="90"/>
      <c r="DE8" s="90"/>
      <c r="DF8" s="90"/>
      <c r="DG8" s="90"/>
      <c r="DH8" s="90"/>
      <c r="DI8" s="90"/>
      <c r="DJ8" s="90"/>
      <c r="DK8" s="90"/>
      <c r="DL8" s="91"/>
      <c r="DM8" s="92"/>
      <c r="DN8" s="90"/>
      <c r="DO8" s="90"/>
      <c r="DP8" s="90"/>
      <c r="DQ8" s="90"/>
      <c r="DR8" s="90"/>
      <c r="DS8" s="90"/>
      <c r="DT8" s="90"/>
      <c r="DU8" s="90"/>
      <c r="DV8" s="90"/>
      <c r="DW8" s="90"/>
      <c r="DX8" s="91"/>
      <c r="DY8" s="92"/>
      <c r="DZ8" s="90"/>
      <c r="EA8" s="90"/>
      <c r="EB8" s="90"/>
      <c r="EC8" s="90"/>
      <c r="ED8" s="90"/>
      <c r="EE8" s="90"/>
      <c r="EF8" s="90"/>
      <c r="EG8" s="90"/>
      <c r="EH8" s="90"/>
      <c r="EI8" s="90"/>
      <c r="EJ8" s="91"/>
      <c r="EK8" s="92"/>
      <c r="EL8" s="90"/>
      <c r="EM8" s="90"/>
      <c r="EN8" s="90"/>
      <c r="EO8" s="90"/>
      <c r="EP8" s="90"/>
      <c r="EQ8" s="90"/>
      <c r="ER8" s="90"/>
      <c r="ES8" s="90"/>
      <c r="ET8" s="90"/>
      <c r="EU8" s="90"/>
      <c r="EV8" s="91"/>
    </row>
    <row r="9" spans="1:152" s="88" customFormat="1" ht="15" customHeight="1" x14ac:dyDescent="0.2">
      <c r="A9" s="171"/>
      <c r="B9" s="121" t="s">
        <v>46</v>
      </c>
      <c r="C9" s="295" t="str">
        <f>IF('POMOCNY VYPOCET DLZKY PRAXE'!C9=0," ",'POMOCNY VYPOCET DLZKY PRAXE'!C9)</f>
        <v xml:space="preserve"> </v>
      </c>
      <c r="D9" s="295"/>
      <c r="E9" s="295"/>
      <c r="F9" s="295"/>
      <c r="G9" s="296"/>
      <c r="H9" s="90" t="str">
        <f>IF('POMOCNY VYPOCET DLZKY PRAXE'!H9=0," ",'POMOCNY VYPOCET DLZKY PRAXE'!H9)</f>
        <v xml:space="preserve"> </v>
      </c>
      <c r="I9" s="92"/>
      <c r="J9" s="90"/>
      <c r="K9" s="90"/>
      <c r="L9" s="90"/>
      <c r="M9" s="90"/>
      <c r="N9" s="90"/>
      <c r="O9" s="90"/>
      <c r="P9" s="90"/>
      <c r="Q9" s="90"/>
      <c r="R9" s="90"/>
      <c r="S9" s="90"/>
      <c r="T9" s="91"/>
      <c r="U9" s="92"/>
      <c r="V9" s="90"/>
      <c r="W9" s="90"/>
      <c r="X9" s="90"/>
      <c r="Y9" s="90"/>
      <c r="Z9" s="90"/>
      <c r="AA9" s="90"/>
      <c r="AB9" s="90"/>
      <c r="AC9" s="90"/>
      <c r="AD9" s="90"/>
      <c r="AE9" s="90"/>
      <c r="AF9" s="91"/>
      <c r="AG9" s="92"/>
      <c r="AH9" s="90"/>
      <c r="AI9" s="90"/>
      <c r="AJ9" s="90"/>
      <c r="AK9" s="90"/>
      <c r="AL9" s="90"/>
      <c r="AM9" s="90"/>
      <c r="AN9" s="90"/>
      <c r="AO9" s="90"/>
      <c r="AP9" s="90"/>
      <c r="AQ9" s="90"/>
      <c r="AR9" s="91"/>
      <c r="AS9" s="92"/>
      <c r="AT9" s="90"/>
      <c r="AU9" s="90"/>
      <c r="AV9" s="90"/>
      <c r="AW9" s="90"/>
      <c r="AX9" s="90"/>
      <c r="AY9" s="90"/>
      <c r="AZ9" s="90"/>
      <c r="BA9" s="90"/>
      <c r="BB9" s="90"/>
      <c r="BC9" s="90"/>
      <c r="BD9" s="91"/>
      <c r="BE9" s="92"/>
      <c r="BF9" s="90"/>
      <c r="BG9" s="90"/>
      <c r="BH9" s="90"/>
      <c r="BI9" s="90"/>
      <c r="BJ9" s="90"/>
      <c r="BK9" s="90"/>
      <c r="BL9" s="90"/>
      <c r="BM9" s="90"/>
      <c r="BN9" s="90"/>
      <c r="BO9" s="90"/>
      <c r="BP9" s="91"/>
      <c r="BQ9" s="92"/>
      <c r="BR9" s="90"/>
      <c r="BS9" s="90"/>
      <c r="BT9" s="90"/>
      <c r="BU9" s="90"/>
      <c r="BV9" s="90"/>
      <c r="BW9" s="90"/>
      <c r="BX9" s="90"/>
      <c r="BY9" s="90"/>
      <c r="BZ9" s="90"/>
      <c r="CA9" s="90"/>
      <c r="CB9" s="91"/>
      <c r="CC9" s="92"/>
      <c r="CD9" s="90"/>
      <c r="CE9" s="90"/>
      <c r="CF9" s="90"/>
      <c r="CG9" s="90"/>
      <c r="CH9" s="90"/>
      <c r="CI9" s="90"/>
      <c r="CJ9" s="90"/>
      <c r="CK9" s="90"/>
      <c r="CL9" s="90"/>
      <c r="CM9" s="90"/>
      <c r="CN9" s="91"/>
      <c r="CO9" s="92"/>
      <c r="CP9" s="90"/>
      <c r="CQ9" s="90"/>
      <c r="CR9" s="90"/>
      <c r="CS9" s="90"/>
      <c r="CT9" s="90"/>
      <c r="CU9" s="90"/>
      <c r="CV9" s="90"/>
      <c r="CW9" s="90"/>
      <c r="CX9" s="90"/>
      <c r="CY9" s="90"/>
      <c r="CZ9" s="91"/>
      <c r="DA9" s="92"/>
      <c r="DB9" s="90"/>
      <c r="DC9" s="90"/>
      <c r="DD9" s="90"/>
      <c r="DE9" s="90"/>
      <c r="DF9" s="90"/>
      <c r="DG9" s="90"/>
      <c r="DH9" s="90"/>
      <c r="DI9" s="90"/>
      <c r="DJ9" s="90"/>
      <c r="DK9" s="90"/>
      <c r="DL9" s="91"/>
      <c r="DM9" s="92"/>
      <c r="DN9" s="90"/>
      <c r="DO9" s="90"/>
      <c r="DP9" s="90"/>
      <c r="DQ9" s="90"/>
      <c r="DR9" s="90"/>
      <c r="DS9" s="90"/>
      <c r="DT9" s="90"/>
      <c r="DU9" s="90"/>
      <c r="DV9" s="90"/>
      <c r="DW9" s="90"/>
      <c r="DX9" s="91"/>
      <c r="DY9" s="92"/>
      <c r="DZ9" s="90"/>
      <c r="EA9" s="90"/>
      <c r="EB9" s="90"/>
      <c r="EC9" s="90"/>
      <c r="ED9" s="90"/>
      <c r="EE9" s="90"/>
      <c r="EF9" s="90"/>
      <c r="EG9" s="90"/>
      <c r="EH9" s="90"/>
      <c r="EI9" s="90"/>
      <c r="EJ9" s="91"/>
      <c r="EK9" s="92"/>
      <c r="EL9" s="90"/>
      <c r="EM9" s="90"/>
      <c r="EN9" s="90"/>
      <c r="EO9" s="90"/>
      <c r="EP9" s="90"/>
      <c r="EQ9" s="90"/>
      <c r="ER9" s="90"/>
      <c r="ES9" s="90"/>
      <c r="ET9" s="90"/>
      <c r="EU9" s="90"/>
      <c r="EV9" s="91"/>
    </row>
    <row r="10" spans="1:152" s="88" customFormat="1" ht="15" customHeight="1" x14ac:dyDescent="0.2">
      <c r="A10" s="171"/>
      <c r="B10" s="121" t="s">
        <v>47</v>
      </c>
      <c r="C10" s="295" t="str">
        <f>IF('POMOCNY VYPOCET DLZKY PRAXE'!C10=0," ",'POMOCNY VYPOCET DLZKY PRAXE'!C10)</f>
        <v xml:space="preserve"> </v>
      </c>
      <c r="D10" s="295"/>
      <c r="E10" s="295"/>
      <c r="F10" s="295"/>
      <c r="G10" s="296"/>
      <c r="H10" s="90" t="str">
        <f>IF('POMOCNY VYPOCET DLZKY PRAXE'!H10=0," ",'POMOCNY VYPOCET DLZKY PRAXE'!H10)</f>
        <v xml:space="preserve"> </v>
      </c>
      <c r="I10" s="92"/>
      <c r="J10" s="90"/>
      <c r="K10" s="90"/>
      <c r="L10" s="90"/>
      <c r="M10" s="90"/>
      <c r="N10" s="90"/>
      <c r="O10" s="90"/>
      <c r="P10" s="90"/>
      <c r="Q10" s="90"/>
      <c r="R10" s="90"/>
      <c r="S10" s="90"/>
      <c r="T10" s="91"/>
      <c r="U10" s="92"/>
      <c r="V10" s="90"/>
      <c r="W10" s="90"/>
      <c r="X10" s="90"/>
      <c r="Y10" s="90"/>
      <c r="Z10" s="90"/>
      <c r="AA10" s="90"/>
      <c r="AB10" s="90"/>
      <c r="AC10" s="90"/>
      <c r="AD10" s="90"/>
      <c r="AE10" s="90"/>
      <c r="AF10" s="91"/>
      <c r="AG10" s="92"/>
      <c r="AH10" s="90"/>
      <c r="AI10" s="90"/>
      <c r="AJ10" s="90"/>
      <c r="AK10" s="90"/>
      <c r="AL10" s="90"/>
      <c r="AM10" s="90"/>
      <c r="AN10" s="90"/>
      <c r="AO10" s="90"/>
      <c r="AP10" s="90"/>
      <c r="AQ10" s="90"/>
      <c r="AR10" s="91"/>
      <c r="AS10" s="92"/>
      <c r="AT10" s="90"/>
      <c r="AU10" s="90"/>
      <c r="AV10" s="90"/>
      <c r="AW10" s="90"/>
      <c r="AX10" s="90"/>
      <c r="AY10" s="90"/>
      <c r="AZ10" s="90"/>
      <c r="BA10" s="90"/>
      <c r="BB10" s="90"/>
      <c r="BC10" s="90"/>
      <c r="BD10" s="91"/>
      <c r="BE10" s="92"/>
      <c r="BF10" s="90"/>
      <c r="BG10" s="90"/>
      <c r="BH10" s="90"/>
      <c r="BI10" s="90"/>
      <c r="BJ10" s="90"/>
      <c r="BK10" s="90"/>
      <c r="BL10" s="90"/>
      <c r="BM10" s="90"/>
      <c r="BN10" s="90"/>
      <c r="BO10" s="90"/>
      <c r="BP10" s="91"/>
      <c r="BQ10" s="92"/>
      <c r="BR10" s="90"/>
      <c r="BS10" s="90"/>
      <c r="BT10" s="90"/>
      <c r="BU10" s="90"/>
      <c r="BV10" s="90"/>
      <c r="BW10" s="90"/>
      <c r="BX10" s="90"/>
      <c r="BY10" s="90"/>
      <c r="BZ10" s="90"/>
      <c r="CA10" s="90"/>
      <c r="CB10" s="91"/>
      <c r="CC10" s="92"/>
      <c r="CD10" s="90"/>
      <c r="CE10" s="90"/>
      <c r="CF10" s="90"/>
      <c r="CG10" s="90"/>
      <c r="CH10" s="90"/>
      <c r="CI10" s="90"/>
      <c r="CJ10" s="90"/>
      <c r="CK10" s="90"/>
      <c r="CL10" s="90"/>
      <c r="CM10" s="90"/>
      <c r="CN10" s="91"/>
      <c r="CO10" s="92"/>
      <c r="CP10" s="90"/>
      <c r="CQ10" s="90"/>
      <c r="CR10" s="90"/>
      <c r="CS10" s="90"/>
      <c r="CT10" s="90"/>
      <c r="CU10" s="90"/>
      <c r="CV10" s="90"/>
      <c r="CW10" s="90"/>
      <c r="CX10" s="90"/>
      <c r="CY10" s="90"/>
      <c r="CZ10" s="91"/>
      <c r="DA10" s="92"/>
      <c r="DB10" s="90"/>
      <c r="DC10" s="90"/>
      <c r="DD10" s="90"/>
      <c r="DE10" s="90"/>
      <c r="DF10" s="90"/>
      <c r="DG10" s="90"/>
      <c r="DH10" s="90"/>
      <c r="DI10" s="90"/>
      <c r="DJ10" s="90"/>
      <c r="DK10" s="90"/>
      <c r="DL10" s="91"/>
      <c r="DM10" s="92"/>
      <c r="DN10" s="90"/>
      <c r="DO10" s="90"/>
      <c r="DP10" s="90"/>
      <c r="DQ10" s="90"/>
      <c r="DR10" s="90"/>
      <c r="DS10" s="90"/>
      <c r="DT10" s="90"/>
      <c r="DU10" s="90"/>
      <c r="DV10" s="90"/>
      <c r="DW10" s="90"/>
      <c r="DX10" s="91"/>
      <c r="DY10" s="92"/>
      <c r="DZ10" s="90"/>
      <c r="EA10" s="90"/>
      <c r="EB10" s="90"/>
      <c r="EC10" s="90"/>
      <c r="ED10" s="90"/>
      <c r="EE10" s="90"/>
      <c r="EF10" s="90"/>
      <c r="EG10" s="90"/>
      <c r="EH10" s="90"/>
      <c r="EI10" s="90"/>
      <c r="EJ10" s="91"/>
      <c r="EK10" s="92"/>
      <c r="EL10" s="90"/>
      <c r="EM10" s="90"/>
      <c r="EN10" s="90"/>
      <c r="EO10" s="90"/>
      <c r="EP10" s="90"/>
      <c r="EQ10" s="90"/>
      <c r="ER10" s="90"/>
      <c r="ES10" s="90"/>
      <c r="ET10" s="90"/>
      <c r="EU10" s="90"/>
      <c r="EV10" s="91"/>
    </row>
    <row r="11" spans="1:152" s="88" customFormat="1" ht="15" customHeight="1" x14ac:dyDescent="0.2">
      <c r="A11" s="171"/>
      <c r="B11" s="121" t="s">
        <v>48</v>
      </c>
      <c r="C11" s="295" t="str">
        <f>IF('POMOCNY VYPOCET DLZKY PRAXE'!C11=0," ",'POMOCNY VYPOCET DLZKY PRAXE'!C11)</f>
        <v xml:space="preserve"> </v>
      </c>
      <c r="D11" s="295"/>
      <c r="E11" s="295"/>
      <c r="F11" s="295"/>
      <c r="G11" s="296"/>
      <c r="H11" s="90" t="str">
        <f>IF('POMOCNY VYPOCET DLZKY PRAXE'!H11=0," ",'POMOCNY VYPOCET DLZKY PRAXE'!H11)</f>
        <v xml:space="preserve"> </v>
      </c>
      <c r="I11" s="92"/>
      <c r="J11" s="90"/>
      <c r="K11" s="90"/>
      <c r="L11" s="90"/>
      <c r="M11" s="90"/>
      <c r="N11" s="90"/>
      <c r="O11" s="90"/>
      <c r="P11" s="90"/>
      <c r="Q11" s="90"/>
      <c r="R11" s="90"/>
      <c r="S11" s="90"/>
      <c r="T11" s="91"/>
      <c r="U11" s="92"/>
      <c r="V11" s="90"/>
      <c r="W11" s="90"/>
      <c r="X11" s="90"/>
      <c r="Y11" s="90"/>
      <c r="Z11" s="90"/>
      <c r="AA11" s="90"/>
      <c r="AB11" s="90"/>
      <c r="AC11" s="90"/>
      <c r="AD11" s="90"/>
      <c r="AE11" s="90"/>
      <c r="AF11" s="91"/>
      <c r="AG11" s="92"/>
      <c r="AH11" s="90"/>
      <c r="AI11" s="90"/>
      <c r="AJ11" s="90"/>
      <c r="AK11" s="90"/>
      <c r="AL11" s="90"/>
      <c r="AM11" s="90"/>
      <c r="AN11" s="90"/>
      <c r="AO11" s="90"/>
      <c r="AP11" s="90"/>
      <c r="AQ11" s="90"/>
      <c r="AR11" s="91"/>
      <c r="AS11" s="92"/>
      <c r="AT11" s="90"/>
      <c r="AU11" s="90"/>
      <c r="AV11" s="90"/>
      <c r="AW11" s="90"/>
      <c r="AX11" s="90"/>
      <c r="AY11" s="90"/>
      <c r="AZ11" s="90"/>
      <c r="BA11" s="90"/>
      <c r="BB11" s="90"/>
      <c r="BC11" s="90"/>
      <c r="BD11" s="91"/>
      <c r="BE11" s="92"/>
      <c r="BF11" s="90"/>
      <c r="BG11" s="90"/>
      <c r="BH11" s="90"/>
      <c r="BI11" s="90"/>
      <c r="BJ11" s="90"/>
      <c r="BK11" s="90"/>
      <c r="BL11" s="90"/>
      <c r="BM11" s="90"/>
      <c r="BN11" s="90"/>
      <c r="BO11" s="90"/>
      <c r="BP11" s="91"/>
      <c r="BQ11" s="92"/>
      <c r="BR11" s="90"/>
      <c r="BS11" s="90"/>
      <c r="BT11" s="90"/>
      <c r="BU11" s="90"/>
      <c r="BV11" s="90"/>
      <c r="BW11" s="90"/>
      <c r="BX11" s="90"/>
      <c r="BY11" s="90"/>
      <c r="BZ11" s="90"/>
      <c r="CA11" s="90"/>
      <c r="CB11" s="91"/>
      <c r="CC11" s="92"/>
      <c r="CD11" s="90"/>
      <c r="CE11" s="90"/>
      <c r="CF11" s="90"/>
      <c r="CG11" s="90"/>
      <c r="CH11" s="90"/>
      <c r="CI11" s="90"/>
      <c r="CJ11" s="90"/>
      <c r="CK11" s="90"/>
      <c r="CL11" s="90"/>
      <c r="CM11" s="90"/>
      <c r="CN11" s="91"/>
      <c r="CO11" s="92"/>
      <c r="CP11" s="90"/>
      <c r="CQ11" s="90"/>
      <c r="CR11" s="90"/>
      <c r="CS11" s="90"/>
      <c r="CT11" s="90"/>
      <c r="CU11" s="90"/>
      <c r="CV11" s="90"/>
      <c r="CW11" s="90"/>
      <c r="CX11" s="90"/>
      <c r="CY11" s="90"/>
      <c r="CZ11" s="91"/>
      <c r="DA11" s="92"/>
      <c r="DB11" s="90"/>
      <c r="DC11" s="90"/>
      <c r="DD11" s="90"/>
      <c r="DE11" s="90"/>
      <c r="DF11" s="90"/>
      <c r="DG11" s="90"/>
      <c r="DH11" s="90"/>
      <c r="DI11" s="90"/>
      <c r="DJ11" s="90"/>
      <c r="DK11" s="90"/>
      <c r="DL11" s="91"/>
      <c r="DM11" s="92"/>
      <c r="DN11" s="90"/>
      <c r="DO11" s="90"/>
      <c r="DP11" s="90"/>
      <c r="DQ11" s="90"/>
      <c r="DR11" s="90"/>
      <c r="DS11" s="90"/>
      <c r="DT11" s="90"/>
      <c r="DU11" s="90"/>
      <c r="DV11" s="90"/>
      <c r="DW11" s="90"/>
      <c r="DX11" s="91"/>
      <c r="DY11" s="92"/>
      <c r="DZ11" s="90"/>
      <c r="EA11" s="90"/>
      <c r="EB11" s="90"/>
      <c r="EC11" s="90"/>
      <c r="ED11" s="90"/>
      <c r="EE11" s="90"/>
      <c r="EF11" s="90"/>
      <c r="EG11" s="90"/>
      <c r="EH11" s="90"/>
      <c r="EI11" s="90"/>
      <c r="EJ11" s="91"/>
      <c r="EK11" s="92"/>
      <c r="EL11" s="90"/>
      <c r="EM11" s="90"/>
      <c r="EN11" s="90"/>
      <c r="EO11" s="90"/>
      <c r="EP11" s="90"/>
      <c r="EQ11" s="90"/>
      <c r="ER11" s="90"/>
      <c r="ES11" s="90"/>
      <c r="ET11" s="90"/>
      <c r="EU11" s="90"/>
      <c r="EV11" s="91"/>
    </row>
    <row r="12" spans="1:152" ht="15" customHeight="1" x14ac:dyDescent="0.2">
      <c r="A12" s="190"/>
      <c r="B12" s="121" t="s">
        <v>49</v>
      </c>
      <c r="C12" s="295" t="str">
        <f>IF('POMOCNY VYPOCET DLZKY PRAXE'!C12=0," ",'POMOCNY VYPOCET DLZKY PRAXE'!C12)</f>
        <v xml:space="preserve"> </v>
      </c>
      <c r="D12" s="295"/>
      <c r="E12" s="295"/>
      <c r="F12" s="295"/>
      <c r="G12" s="296"/>
      <c r="H12" s="90" t="str">
        <f>IF('POMOCNY VYPOCET DLZKY PRAXE'!H12=0," ",'POMOCNY VYPOCET DLZKY PRAXE'!H12)</f>
        <v xml:space="preserve"> </v>
      </c>
      <c r="I12" s="89"/>
      <c r="J12" s="93"/>
      <c r="K12" s="93"/>
      <c r="L12" s="93"/>
      <c r="M12" s="94"/>
      <c r="N12" s="93"/>
      <c r="O12" s="93"/>
      <c r="P12" s="93"/>
      <c r="Q12" s="93"/>
      <c r="R12" s="93"/>
      <c r="S12" s="93"/>
      <c r="T12" s="95"/>
      <c r="U12" s="89"/>
      <c r="V12" s="93"/>
      <c r="W12" s="93"/>
      <c r="X12" s="93"/>
      <c r="Y12" s="94"/>
      <c r="Z12" s="93"/>
      <c r="AA12" s="93"/>
      <c r="AB12" s="93"/>
      <c r="AC12" s="93"/>
      <c r="AD12" s="93"/>
      <c r="AE12" s="93"/>
      <c r="AF12" s="95"/>
      <c r="AG12" s="89"/>
      <c r="AH12" s="93"/>
      <c r="AI12" s="93"/>
      <c r="AJ12" s="93"/>
      <c r="AK12" s="94"/>
      <c r="AL12" s="93"/>
      <c r="AM12" s="93"/>
      <c r="AN12" s="93"/>
      <c r="AO12" s="93"/>
      <c r="AP12" s="93"/>
      <c r="AQ12" s="93"/>
      <c r="AR12" s="95"/>
      <c r="AS12" s="89"/>
      <c r="AT12" s="93"/>
      <c r="AU12" s="93"/>
      <c r="AV12" s="93"/>
      <c r="AW12" s="94"/>
      <c r="AX12" s="93"/>
      <c r="AY12" s="93"/>
      <c r="AZ12" s="93"/>
      <c r="BA12" s="93"/>
      <c r="BB12" s="93"/>
      <c r="BC12" s="93"/>
      <c r="BD12" s="95"/>
      <c r="BE12" s="89"/>
      <c r="BF12" s="93"/>
      <c r="BG12" s="93"/>
      <c r="BH12" s="93"/>
      <c r="BI12" s="94"/>
      <c r="BJ12" s="93"/>
      <c r="BK12" s="93"/>
      <c r="BL12" s="93"/>
      <c r="BM12" s="93"/>
      <c r="BN12" s="93"/>
      <c r="BO12" s="93"/>
      <c r="BP12" s="95"/>
      <c r="BQ12" s="89"/>
      <c r="BR12" s="93"/>
      <c r="BS12" s="93"/>
      <c r="BT12" s="93"/>
      <c r="BU12" s="94"/>
      <c r="BV12" s="93"/>
      <c r="BW12" s="93"/>
      <c r="BX12" s="93"/>
      <c r="BY12" s="93"/>
      <c r="BZ12" s="93"/>
      <c r="CA12" s="93"/>
      <c r="CB12" s="95"/>
      <c r="CC12" s="89"/>
      <c r="CD12" s="93"/>
      <c r="CE12" s="93"/>
      <c r="CF12" s="93"/>
      <c r="CG12" s="94"/>
      <c r="CH12" s="93"/>
      <c r="CI12" s="93"/>
      <c r="CJ12" s="93"/>
      <c r="CK12" s="93"/>
      <c r="CL12" s="93"/>
      <c r="CM12" s="93"/>
      <c r="CN12" s="95"/>
      <c r="CO12" s="89"/>
      <c r="CP12" s="93"/>
      <c r="CQ12" s="93"/>
      <c r="CR12" s="93"/>
      <c r="CS12" s="94"/>
      <c r="CT12" s="93"/>
      <c r="CU12" s="93"/>
      <c r="CV12" s="93"/>
      <c r="CW12" s="93"/>
      <c r="CX12" s="93"/>
      <c r="CY12" s="93"/>
      <c r="CZ12" s="95"/>
      <c r="DA12" s="89"/>
      <c r="DB12" s="93"/>
      <c r="DC12" s="93"/>
      <c r="DD12" s="93"/>
      <c r="DE12" s="94"/>
      <c r="DF12" s="93"/>
      <c r="DG12" s="93"/>
      <c r="DH12" s="93"/>
      <c r="DI12" s="93"/>
      <c r="DJ12" s="93"/>
      <c r="DK12" s="93"/>
      <c r="DL12" s="95"/>
      <c r="DM12" s="89"/>
      <c r="DN12" s="93"/>
      <c r="DO12" s="93"/>
      <c r="DP12" s="93"/>
      <c r="DQ12" s="94"/>
      <c r="DR12" s="93"/>
      <c r="DS12" s="93"/>
      <c r="DT12" s="93"/>
      <c r="DU12" s="93"/>
      <c r="DV12" s="93"/>
      <c r="DW12" s="93"/>
      <c r="DX12" s="95"/>
      <c r="DY12" s="89"/>
      <c r="DZ12" s="93"/>
      <c r="EA12" s="93"/>
      <c r="EB12" s="93"/>
      <c r="EC12" s="94"/>
      <c r="ED12" s="93"/>
      <c r="EE12" s="93"/>
      <c r="EF12" s="93"/>
      <c r="EG12" s="93"/>
      <c r="EH12" s="93"/>
      <c r="EI12" s="93"/>
      <c r="EJ12" s="95"/>
      <c r="EK12" s="89"/>
      <c r="EL12" s="93"/>
      <c r="EM12" s="93"/>
      <c r="EN12" s="93"/>
      <c r="EO12" s="94"/>
      <c r="EP12" s="93"/>
      <c r="EQ12" s="93"/>
      <c r="ER12" s="93"/>
      <c r="ES12" s="93"/>
      <c r="ET12" s="93"/>
      <c r="EU12" s="93"/>
      <c r="EV12" s="95"/>
    </row>
    <row r="13" spans="1:152" ht="15" customHeight="1" x14ac:dyDescent="0.2">
      <c r="A13" s="190"/>
      <c r="B13" s="121" t="s">
        <v>50</v>
      </c>
      <c r="C13" s="295" t="str">
        <f>IF('POMOCNY VYPOCET DLZKY PRAXE'!C13=0," ",'POMOCNY VYPOCET DLZKY PRAXE'!C13)</f>
        <v xml:space="preserve"> </v>
      </c>
      <c r="D13" s="295"/>
      <c r="E13" s="295"/>
      <c r="F13" s="295"/>
      <c r="G13" s="296"/>
      <c r="H13" s="90" t="str">
        <f>IF('POMOCNY VYPOCET DLZKY PRAXE'!H13=0," ",'POMOCNY VYPOCET DLZKY PRAXE'!H13)</f>
        <v xml:space="preserve"> </v>
      </c>
      <c r="I13" s="89"/>
      <c r="J13" s="93"/>
      <c r="K13" s="93"/>
      <c r="L13" s="93"/>
      <c r="M13" s="93"/>
      <c r="N13" s="93"/>
      <c r="O13" s="93"/>
      <c r="P13" s="93"/>
      <c r="Q13" s="93"/>
      <c r="R13" s="93"/>
      <c r="S13" s="93"/>
      <c r="T13" s="95"/>
      <c r="U13" s="89"/>
      <c r="V13" s="93"/>
      <c r="W13" s="93"/>
      <c r="X13" s="93"/>
      <c r="Y13" s="93"/>
      <c r="Z13" s="93"/>
      <c r="AA13" s="93"/>
      <c r="AB13" s="93"/>
      <c r="AC13" s="93"/>
      <c r="AD13" s="93"/>
      <c r="AE13" s="93"/>
      <c r="AF13" s="95"/>
      <c r="AG13" s="89"/>
      <c r="AH13" s="93"/>
      <c r="AI13" s="93"/>
      <c r="AJ13" s="93"/>
      <c r="AK13" s="93"/>
      <c r="AL13" s="93"/>
      <c r="AM13" s="93"/>
      <c r="AN13" s="93"/>
      <c r="AO13" s="93"/>
      <c r="AP13" s="93"/>
      <c r="AQ13" s="93"/>
      <c r="AR13" s="95"/>
      <c r="AS13" s="89"/>
      <c r="AT13" s="93"/>
      <c r="AU13" s="93"/>
      <c r="AV13" s="93"/>
      <c r="AW13" s="93"/>
      <c r="AX13" s="93"/>
      <c r="AY13" s="93"/>
      <c r="AZ13" s="93"/>
      <c r="BA13" s="93"/>
      <c r="BB13" s="93"/>
      <c r="BC13" s="93"/>
      <c r="BD13" s="95"/>
      <c r="BE13" s="89"/>
      <c r="BF13" s="93"/>
      <c r="BG13" s="93"/>
      <c r="BH13" s="93"/>
      <c r="BI13" s="93"/>
      <c r="BJ13" s="93"/>
      <c r="BK13" s="93"/>
      <c r="BL13" s="93"/>
      <c r="BM13" s="93"/>
      <c r="BN13" s="93"/>
      <c r="BO13" s="93"/>
      <c r="BP13" s="95"/>
      <c r="BQ13" s="89"/>
      <c r="BR13" s="93"/>
      <c r="BS13" s="93"/>
      <c r="BT13" s="93"/>
      <c r="BU13" s="93"/>
      <c r="BV13" s="93"/>
      <c r="BW13" s="93"/>
      <c r="BX13" s="93"/>
      <c r="BY13" s="93"/>
      <c r="BZ13" s="93"/>
      <c r="CA13" s="93"/>
      <c r="CB13" s="95"/>
      <c r="CC13" s="89"/>
      <c r="CD13" s="93"/>
      <c r="CE13" s="93"/>
      <c r="CF13" s="93"/>
      <c r="CG13" s="93"/>
      <c r="CH13" s="93"/>
      <c r="CI13" s="93"/>
      <c r="CJ13" s="93"/>
      <c r="CK13" s="93"/>
      <c r="CL13" s="93"/>
      <c r="CM13" s="93"/>
      <c r="CN13" s="95"/>
      <c r="CO13" s="89"/>
      <c r="CP13" s="93"/>
      <c r="CQ13" s="93"/>
      <c r="CR13" s="93"/>
      <c r="CS13" s="93"/>
      <c r="CT13" s="93"/>
      <c r="CU13" s="93"/>
      <c r="CV13" s="93"/>
      <c r="CW13" s="93"/>
      <c r="CX13" s="93"/>
      <c r="CY13" s="93"/>
      <c r="CZ13" s="95"/>
      <c r="DA13" s="89"/>
      <c r="DB13" s="93"/>
      <c r="DC13" s="93"/>
      <c r="DD13" s="93"/>
      <c r="DE13" s="93"/>
      <c r="DF13" s="93"/>
      <c r="DG13" s="93"/>
      <c r="DH13" s="93"/>
      <c r="DI13" s="93"/>
      <c r="DJ13" s="93"/>
      <c r="DK13" s="93"/>
      <c r="DL13" s="95"/>
      <c r="DM13" s="89"/>
      <c r="DN13" s="93"/>
      <c r="DO13" s="93"/>
      <c r="DP13" s="93"/>
      <c r="DQ13" s="93"/>
      <c r="DR13" s="93"/>
      <c r="DS13" s="93"/>
      <c r="DT13" s="93"/>
      <c r="DU13" s="93"/>
      <c r="DV13" s="93"/>
      <c r="DW13" s="93"/>
      <c r="DX13" s="95"/>
      <c r="DY13" s="89"/>
      <c r="DZ13" s="93"/>
      <c r="EA13" s="93"/>
      <c r="EB13" s="93"/>
      <c r="EC13" s="93"/>
      <c r="ED13" s="93"/>
      <c r="EE13" s="93"/>
      <c r="EF13" s="93"/>
      <c r="EG13" s="93"/>
      <c r="EH13" s="93"/>
      <c r="EI13" s="93"/>
      <c r="EJ13" s="95"/>
      <c r="EK13" s="89"/>
      <c r="EL13" s="93"/>
      <c r="EM13" s="93"/>
      <c r="EN13" s="93"/>
      <c r="EO13" s="93"/>
      <c r="EP13" s="93"/>
      <c r="EQ13" s="93"/>
      <c r="ER13" s="93"/>
      <c r="ES13" s="93"/>
      <c r="ET13" s="93"/>
      <c r="EU13" s="93"/>
      <c r="EV13" s="95"/>
    </row>
    <row r="14" spans="1:152" ht="15" customHeight="1" x14ac:dyDescent="0.2">
      <c r="A14" s="190"/>
      <c r="B14" s="121" t="s">
        <v>51</v>
      </c>
      <c r="C14" s="295" t="str">
        <f>IF('POMOCNY VYPOCET DLZKY PRAXE'!C14=0," ",'POMOCNY VYPOCET DLZKY PRAXE'!C14)</f>
        <v xml:space="preserve"> </v>
      </c>
      <c r="D14" s="295"/>
      <c r="E14" s="295"/>
      <c r="F14" s="295"/>
      <c r="G14" s="296"/>
      <c r="H14" s="90" t="str">
        <f>IF('POMOCNY VYPOCET DLZKY PRAXE'!H14=0," ",'POMOCNY VYPOCET DLZKY PRAXE'!H14)</f>
        <v xml:space="preserve"> </v>
      </c>
      <c r="I14" s="89"/>
      <c r="J14" s="93"/>
      <c r="K14" s="96"/>
      <c r="L14" s="96"/>
      <c r="M14" s="96"/>
      <c r="N14" s="96"/>
      <c r="O14" s="96"/>
      <c r="P14" s="96"/>
      <c r="Q14" s="96"/>
      <c r="R14" s="96"/>
      <c r="S14" s="96"/>
      <c r="T14" s="95"/>
      <c r="U14" s="89"/>
      <c r="V14" s="93"/>
      <c r="W14" s="96"/>
      <c r="X14" s="96"/>
      <c r="Y14" s="96"/>
      <c r="Z14" s="96"/>
      <c r="AA14" s="96"/>
      <c r="AB14" s="96"/>
      <c r="AC14" s="96"/>
      <c r="AD14" s="96"/>
      <c r="AE14" s="96"/>
      <c r="AF14" s="95"/>
      <c r="AG14" s="89"/>
      <c r="AH14" s="93"/>
      <c r="AI14" s="96"/>
      <c r="AJ14" s="96"/>
      <c r="AK14" s="96"/>
      <c r="AL14" s="96"/>
      <c r="AM14" s="96"/>
      <c r="AN14" s="96"/>
      <c r="AO14" s="96"/>
      <c r="AP14" s="96"/>
      <c r="AQ14" s="96"/>
      <c r="AR14" s="95"/>
      <c r="AS14" s="89"/>
      <c r="AT14" s="93"/>
      <c r="AU14" s="96"/>
      <c r="AV14" s="96"/>
      <c r="AW14" s="96"/>
      <c r="AX14" s="96"/>
      <c r="AY14" s="96"/>
      <c r="AZ14" s="96"/>
      <c r="BA14" s="96"/>
      <c r="BB14" s="96"/>
      <c r="BC14" s="96"/>
      <c r="BD14" s="95"/>
      <c r="BE14" s="89"/>
      <c r="BF14" s="93"/>
      <c r="BG14" s="96"/>
      <c r="BH14" s="96"/>
      <c r="BI14" s="96"/>
      <c r="BJ14" s="96"/>
      <c r="BK14" s="96"/>
      <c r="BL14" s="96"/>
      <c r="BM14" s="96"/>
      <c r="BN14" s="96"/>
      <c r="BO14" s="96"/>
      <c r="BP14" s="95"/>
      <c r="BQ14" s="89"/>
      <c r="BR14" s="93"/>
      <c r="BS14" s="96"/>
      <c r="BT14" s="96"/>
      <c r="BU14" s="96"/>
      <c r="BV14" s="96"/>
      <c r="BW14" s="96"/>
      <c r="BX14" s="96"/>
      <c r="BY14" s="96"/>
      <c r="BZ14" s="96"/>
      <c r="CA14" s="96"/>
      <c r="CB14" s="95"/>
      <c r="CC14" s="89"/>
      <c r="CD14" s="93"/>
      <c r="CE14" s="96"/>
      <c r="CF14" s="96"/>
      <c r="CG14" s="96"/>
      <c r="CH14" s="96"/>
      <c r="CI14" s="96"/>
      <c r="CJ14" s="96"/>
      <c r="CK14" s="96"/>
      <c r="CL14" s="96"/>
      <c r="CM14" s="96"/>
      <c r="CN14" s="95"/>
      <c r="CO14" s="89"/>
      <c r="CP14" s="93"/>
      <c r="CQ14" s="96"/>
      <c r="CR14" s="96"/>
      <c r="CS14" s="96"/>
      <c r="CT14" s="96"/>
      <c r="CU14" s="96"/>
      <c r="CV14" s="96"/>
      <c r="CW14" s="96"/>
      <c r="CX14" s="96"/>
      <c r="CY14" s="96"/>
      <c r="CZ14" s="95"/>
      <c r="DA14" s="89"/>
      <c r="DB14" s="93"/>
      <c r="DC14" s="96"/>
      <c r="DD14" s="96"/>
      <c r="DE14" s="96"/>
      <c r="DF14" s="96"/>
      <c r="DG14" s="96"/>
      <c r="DH14" s="96"/>
      <c r="DI14" s="96"/>
      <c r="DJ14" s="96"/>
      <c r="DK14" s="96"/>
      <c r="DL14" s="95"/>
      <c r="DM14" s="89"/>
      <c r="DN14" s="93"/>
      <c r="DO14" s="96"/>
      <c r="DP14" s="96"/>
      <c r="DQ14" s="96"/>
      <c r="DR14" s="96"/>
      <c r="DS14" s="96"/>
      <c r="DT14" s="96"/>
      <c r="DU14" s="96"/>
      <c r="DV14" s="96"/>
      <c r="DW14" s="96"/>
      <c r="DX14" s="95"/>
      <c r="DY14" s="89"/>
      <c r="DZ14" s="93"/>
      <c r="EA14" s="96"/>
      <c r="EB14" s="96"/>
      <c r="EC14" s="96"/>
      <c r="ED14" s="96"/>
      <c r="EE14" s="96"/>
      <c r="EF14" s="96"/>
      <c r="EG14" s="96"/>
      <c r="EH14" s="96"/>
      <c r="EI14" s="96"/>
      <c r="EJ14" s="95"/>
      <c r="EK14" s="89"/>
      <c r="EL14" s="93"/>
      <c r="EM14" s="96"/>
      <c r="EN14" s="96"/>
      <c r="EO14" s="96"/>
      <c r="EP14" s="96"/>
      <c r="EQ14" s="96"/>
      <c r="ER14" s="96"/>
      <c r="ES14" s="96"/>
      <c r="ET14" s="96"/>
      <c r="EU14" s="96"/>
      <c r="EV14" s="95"/>
    </row>
    <row r="15" spans="1:152" ht="15" customHeight="1" x14ac:dyDescent="0.2">
      <c r="A15" s="190"/>
      <c r="B15" s="121">
        <v>10</v>
      </c>
      <c r="C15" s="295" t="str">
        <f>IF('POMOCNY VYPOCET DLZKY PRAXE'!C15=0," ",'POMOCNY VYPOCET DLZKY PRAXE'!C15)</f>
        <v xml:space="preserve"> </v>
      </c>
      <c r="D15" s="295"/>
      <c r="E15" s="295"/>
      <c r="F15" s="295"/>
      <c r="G15" s="296"/>
      <c r="H15" s="90" t="str">
        <f>IF('POMOCNY VYPOCET DLZKY PRAXE'!H15=0," ",'POMOCNY VYPOCET DLZKY PRAXE'!H15)</f>
        <v xml:space="preserve"> </v>
      </c>
      <c r="I15" s="89"/>
      <c r="J15" s="93"/>
      <c r="K15" s="93"/>
      <c r="L15" s="93"/>
      <c r="M15" s="94"/>
      <c r="N15" s="93"/>
      <c r="O15" s="93"/>
      <c r="P15" s="93"/>
      <c r="Q15" s="93"/>
      <c r="R15" s="93"/>
      <c r="S15" s="93"/>
      <c r="T15" s="95"/>
      <c r="U15" s="89"/>
      <c r="V15" s="93"/>
      <c r="W15" s="93"/>
      <c r="X15" s="93"/>
      <c r="Y15" s="94"/>
      <c r="Z15" s="93"/>
      <c r="AA15" s="93"/>
      <c r="AB15" s="93"/>
      <c r="AC15" s="93"/>
      <c r="AD15" s="93"/>
      <c r="AE15" s="93"/>
      <c r="AF15" s="95"/>
      <c r="AG15" s="89"/>
      <c r="AH15" s="93"/>
      <c r="AI15" s="93"/>
      <c r="AJ15" s="93"/>
      <c r="AK15" s="94"/>
      <c r="AL15" s="93"/>
      <c r="AM15" s="93"/>
      <c r="AN15" s="93"/>
      <c r="AO15" s="93"/>
      <c r="AP15" s="93"/>
      <c r="AQ15" s="93"/>
      <c r="AR15" s="95"/>
      <c r="AS15" s="89"/>
      <c r="AT15" s="93"/>
      <c r="AU15" s="93"/>
      <c r="AV15" s="93"/>
      <c r="AW15" s="94"/>
      <c r="AX15" s="93"/>
      <c r="AY15" s="93"/>
      <c r="AZ15" s="93"/>
      <c r="BA15" s="93"/>
      <c r="BB15" s="93"/>
      <c r="BC15" s="93"/>
      <c r="BD15" s="95"/>
      <c r="BE15" s="89"/>
      <c r="BF15" s="93"/>
      <c r="BG15" s="93"/>
      <c r="BH15" s="93"/>
      <c r="BI15" s="94"/>
      <c r="BJ15" s="93"/>
      <c r="BK15" s="93"/>
      <c r="BL15" s="93"/>
      <c r="BM15" s="93"/>
      <c r="BN15" s="93"/>
      <c r="BO15" s="93"/>
      <c r="BP15" s="95"/>
      <c r="BQ15" s="89"/>
      <c r="BR15" s="93"/>
      <c r="BS15" s="93"/>
      <c r="BT15" s="93"/>
      <c r="BU15" s="94"/>
      <c r="BV15" s="93"/>
      <c r="BW15" s="93"/>
      <c r="BX15" s="93"/>
      <c r="BY15" s="93"/>
      <c r="BZ15" s="93"/>
      <c r="CA15" s="93"/>
      <c r="CB15" s="95"/>
      <c r="CC15" s="89"/>
      <c r="CD15" s="93"/>
      <c r="CE15" s="93"/>
      <c r="CF15" s="93"/>
      <c r="CG15" s="94"/>
      <c r="CH15" s="93"/>
      <c r="CI15" s="93"/>
      <c r="CJ15" s="93"/>
      <c r="CK15" s="93"/>
      <c r="CL15" s="93"/>
      <c r="CM15" s="93"/>
      <c r="CN15" s="95"/>
      <c r="CO15" s="89"/>
      <c r="CP15" s="93"/>
      <c r="CQ15" s="93"/>
      <c r="CR15" s="93"/>
      <c r="CS15" s="94"/>
      <c r="CT15" s="93"/>
      <c r="CU15" s="93"/>
      <c r="CV15" s="93"/>
      <c r="CW15" s="93"/>
      <c r="CX15" s="93"/>
      <c r="CY15" s="93"/>
      <c r="CZ15" s="95"/>
      <c r="DA15" s="89"/>
      <c r="DB15" s="93"/>
      <c r="DC15" s="93"/>
      <c r="DD15" s="93"/>
      <c r="DE15" s="94"/>
      <c r="DF15" s="93"/>
      <c r="DG15" s="93"/>
      <c r="DH15" s="93"/>
      <c r="DI15" s="93"/>
      <c r="DJ15" s="93"/>
      <c r="DK15" s="93"/>
      <c r="DL15" s="95"/>
      <c r="DM15" s="89"/>
      <c r="DN15" s="93"/>
      <c r="DO15" s="93"/>
      <c r="DP15" s="93"/>
      <c r="DQ15" s="94"/>
      <c r="DR15" s="93"/>
      <c r="DS15" s="93"/>
      <c r="DT15" s="93"/>
      <c r="DU15" s="93"/>
      <c r="DV15" s="93"/>
      <c r="DW15" s="93"/>
      <c r="DX15" s="95"/>
      <c r="DY15" s="89"/>
      <c r="DZ15" s="93"/>
      <c r="EA15" s="93"/>
      <c r="EB15" s="93"/>
      <c r="EC15" s="94"/>
      <c r="ED15" s="93"/>
      <c r="EE15" s="93"/>
      <c r="EF15" s="93"/>
      <c r="EG15" s="93"/>
      <c r="EH15" s="93"/>
      <c r="EI15" s="93"/>
      <c r="EJ15" s="95"/>
      <c r="EK15" s="89"/>
      <c r="EL15" s="93"/>
      <c r="EM15" s="93"/>
      <c r="EN15" s="93"/>
      <c r="EO15" s="94"/>
      <c r="EP15" s="93"/>
      <c r="EQ15" s="93"/>
      <c r="ER15" s="93"/>
      <c r="ES15" s="93"/>
      <c r="ET15" s="93"/>
      <c r="EU15" s="93"/>
      <c r="EV15" s="95"/>
    </row>
    <row r="16" spans="1:152" ht="15" customHeight="1" x14ac:dyDescent="0.2">
      <c r="A16" s="190"/>
      <c r="B16" s="121">
        <v>11</v>
      </c>
      <c r="C16" s="295" t="str">
        <f>IF('POMOCNY VYPOCET DLZKY PRAXE'!C16=0," ",'POMOCNY VYPOCET DLZKY PRAXE'!C16)</f>
        <v xml:space="preserve"> </v>
      </c>
      <c r="D16" s="295"/>
      <c r="E16" s="295"/>
      <c r="F16" s="295"/>
      <c r="G16" s="296"/>
      <c r="H16" s="90" t="str">
        <f>IF('POMOCNY VYPOCET DLZKY PRAXE'!H16=0," ",'POMOCNY VYPOCET DLZKY PRAXE'!H16)</f>
        <v xml:space="preserve"> </v>
      </c>
      <c r="I16" s="89"/>
      <c r="J16" s="93"/>
      <c r="K16" s="93"/>
      <c r="L16" s="93"/>
      <c r="M16" s="93"/>
      <c r="N16" s="93"/>
      <c r="O16" s="93"/>
      <c r="P16" s="93"/>
      <c r="Q16" s="93"/>
      <c r="R16" s="93"/>
      <c r="S16" s="93"/>
      <c r="T16" s="95"/>
      <c r="U16" s="89"/>
      <c r="V16" s="93"/>
      <c r="W16" s="93"/>
      <c r="X16" s="93"/>
      <c r="Y16" s="93"/>
      <c r="Z16" s="93"/>
      <c r="AA16" s="93"/>
      <c r="AB16" s="93"/>
      <c r="AC16" s="93"/>
      <c r="AD16" s="93"/>
      <c r="AE16" s="93"/>
      <c r="AF16" s="95"/>
      <c r="AG16" s="89"/>
      <c r="AH16" s="93"/>
      <c r="AI16" s="93"/>
      <c r="AJ16" s="93"/>
      <c r="AK16" s="93"/>
      <c r="AL16" s="93"/>
      <c r="AM16" s="93"/>
      <c r="AN16" s="93"/>
      <c r="AO16" s="93"/>
      <c r="AP16" s="93"/>
      <c r="AQ16" s="93"/>
      <c r="AR16" s="95"/>
      <c r="AS16" s="89"/>
      <c r="AT16" s="93"/>
      <c r="AU16" s="93"/>
      <c r="AV16" s="93"/>
      <c r="AW16" s="93"/>
      <c r="AX16" s="93"/>
      <c r="AY16" s="93"/>
      <c r="AZ16" s="93"/>
      <c r="BA16" s="93"/>
      <c r="BB16" s="93"/>
      <c r="BC16" s="93"/>
      <c r="BD16" s="95"/>
      <c r="BE16" s="89"/>
      <c r="BF16" s="93"/>
      <c r="BG16" s="93"/>
      <c r="BH16" s="93"/>
      <c r="BI16" s="93"/>
      <c r="BJ16" s="93"/>
      <c r="BK16" s="93"/>
      <c r="BL16" s="93"/>
      <c r="BM16" s="93"/>
      <c r="BN16" s="93"/>
      <c r="BO16" s="93"/>
      <c r="BP16" s="95"/>
      <c r="BQ16" s="89"/>
      <c r="BR16" s="93"/>
      <c r="BS16" s="93"/>
      <c r="BT16" s="93"/>
      <c r="BU16" s="93"/>
      <c r="BV16" s="93"/>
      <c r="BW16" s="93"/>
      <c r="BX16" s="93"/>
      <c r="BY16" s="93"/>
      <c r="BZ16" s="93"/>
      <c r="CA16" s="93"/>
      <c r="CB16" s="95"/>
      <c r="CC16" s="89"/>
      <c r="CD16" s="93"/>
      <c r="CE16" s="93"/>
      <c r="CF16" s="93"/>
      <c r="CG16" s="93"/>
      <c r="CH16" s="93"/>
      <c r="CI16" s="93"/>
      <c r="CJ16" s="93"/>
      <c r="CK16" s="93"/>
      <c r="CL16" s="93"/>
      <c r="CM16" s="93"/>
      <c r="CN16" s="95"/>
      <c r="CO16" s="89"/>
      <c r="CP16" s="93"/>
      <c r="CQ16" s="93"/>
      <c r="CR16" s="93"/>
      <c r="CS16" s="93"/>
      <c r="CT16" s="93"/>
      <c r="CU16" s="93"/>
      <c r="CV16" s="93"/>
      <c r="CW16" s="93"/>
      <c r="CX16" s="93"/>
      <c r="CY16" s="93"/>
      <c r="CZ16" s="95"/>
      <c r="DA16" s="89"/>
      <c r="DB16" s="93"/>
      <c r="DC16" s="93"/>
      <c r="DD16" s="93"/>
      <c r="DE16" s="93"/>
      <c r="DF16" s="93"/>
      <c r="DG16" s="93"/>
      <c r="DH16" s="93"/>
      <c r="DI16" s="93"/>
      <c r="DJ16" s="93"/>
      <c r="DK16" s="93"/>
      <c r="DL16" s="95"/>
      <c r="DM16" s="89"/>
      <c r="DN16" s="93"/>
      <c r="DO16" s="93"/>
      <c r="DP16" s="93"/>
      <c r="DQ16" s="93"/>
      <c r="DR16" s="93"/>
      <c r="DS16" s="93"/>
      <c r="DT16" s="93"/>
      <c r="DU16" s="93"/>
      <c r="DV16" s="93"/>
      <c r="DW16" s="93"/>
      <c r="DX16" s="95"/>
      <c r="DY16" s="89"/>
      <c r="DZ16" s="93"/>
      <c r="EA16" s="93"/>
      <c r="EB16" s="93"/>
      <c r="EC16" s="93"/>
      <c r="ED16" s="93"/>
      <c r="EE16" s="93"/>
      <c r="EF16" s="93"/>
      <c r="EG16" s="93"/>
      <c r="EH16" s="93"/>
      <c r="EI16" s="93"/>
      <c r="EJ16" s="95"/>
      <c r="EK16" s="89"/>
      <c r="EL16" s="93"/>
      <c r="EM16" s="93"/>
      <c r="EN16" s="93"/>
      <c r="EO16" s="93"/>
      <c r="EP16" s="93"/>
      <c r="EQ16" s="93"/>
      <c r="ER16" s="93"/>
      <c r="ES16" s="93"/>
      <c r="ET16" s="93"/>
      <c r="EU16" s="93"/>
      <c r="EV16" s="95"/>
    </row>
    <row r="17" spans="1:153" ht="15" customHeight="1" x14ac:dyDescent="0.2">
      <c r="A17" s="190"/>
      <c r="B17" s="121">
        <v>12</v>
      </c>
      <c r="C17" s="295" t="str">
        <f>IF('POMOCNY VYPOCET DLZKY PRAXE'!C17=0," ",'POMOCNY VYPOCET DLZKY PRAXE'!C17)</f>
        <v xml:space="preserve"> </v>
      </c>
      <c r="D17" s="295"/>
      <c r="E17" s="295"/>
      <c r="F17" s="295"/>
      <c r="G17" s="296"/>
      <c r="H17" s="90" t="str">
        <f>IF('POMOCNY VYPOCET DLZKY PRAXE'!H17=0," ",'POMOCNY VYPOCET DLZKY PRAXE'!H17)</f>
        <v xml:space="preserve"> </v>
      </c>
      <c r="I17" s="187"/>
      <c r="J17" s="188"/>
      <c r="K17" s="188"/>
      <c r="L17" s="188"/>
      <c r="M17" s="188"/>
      <c r="N17" s="188"/>
      <c r="O17" s="188"/>
      <c r="P17" s="188"/>
      <c r="Q17" s="188"/>
      <c r="R17" s="188"/>
      <c r="S17" s="188"/>
      <c r="T17" s="189"/>
      <c r="U17" s="187"/>
      <c r="V17" s="188"/>
      <c r="W17" s="188"/>
      <c r="X17" s="188"/>
      <c r="Y17" s="188"/>
      <c r="Z17" s="188"/>
      <c r="AA17" s="188"/>
      <c r="AB17" s="188"/>
      <c r="AC17" s="188"/>
      <c r="AD17" s="188"/>
      <c r="AE17" s="188"/>
      <c r="AF17" s="189"/>
      <c r="AG17" s="187"/>
      <c r="AH17" s="188"/>
      <c r="AI17" s="188"/>
      <c r="AJ17" s="188"/>
      <c r="AK17" s="188"/>
      <c r="AL17" s="188"/>
      <c r="AM17" s="188"/>
      <c r="AN17" s="188"/>
      <c r="AO17" s="188"/>
      <c r="AP17" s="188"/>
      <c r="AQ17" s="188"/>
      <c r="AR17" s="189"/>
      <c r="AS17" s="187"/>
      <c r="AT17" s="188"/>
      <c r="AU17" s="188"/>
      <c r="AV17" s="188"/>
      <c r="AW17" s="188"/>
      <c r="AX17" s="188"/>
      <c r="AY17" s="188"/>
      <c r="AZ17" s="188"/>
      <c r="BA17" s="188"/>
      <c r="BB17" s="188"/>
      <c r="BC17" s="188"/>
      <c r="BD17" s="189"/>
      <c r="BE17" s="187"/>
      <c r="BF17" s="188"/>
      <c r="BG17" s="188"/>
      <c r="BH17" s="188"/>
      <c r="BI17" s="188"/>
      <c r="BJ17" s="188"/>
      <c r="BK17" s="188"/>
      <c r="BL17" s="188"/>
      <c r="BM17" s="188"/>
      <c r="BN17" s="188"/>
      <c r="BO17" s="188"/>
      <c r="BP17" s="189"/>
      <c r="BQ17" s="187"/>
      <c r="BR17" s="188"/>
      <c r="BS17" s="188"/>
      <c r="BT17" s="188"/>
      <c r="BU17" s="188"/>
      <c r="BV17" s="188"/>
      <c r="BW17" s="188"/>
      <c r="BX17" s="188"/>
      <c r="BY17" s="188"/>
      <c r="BZ17" s="188"/>
      <c r="CA17" s="188"/>
      <c r="CB17" s="189"/>
      <c r="CC17" s="187"/>
      <c r="CD17" s="188"/>
      <c r="CE17" s="188"/>
      <c r="CF17" s="188"/>
      <c r="CG17" s="188"/>
      <c r="CH17" s="188"/>
      <c r="CI17" s="188"/>
      <c r="CJ17" s="188"/>
      <c r="CK17" s="188"/>
      <c r="CL17" s="188"/>
      <c r="CM17" s="188"/>
      <c r="CN17" s="189"/>
      <c r="CO17" s="187"/>
      <c r="CP17" s="188"/>
      <c r="CQ17" s="188"/>
      <c r="CR17" s="188"/>
      <c r="CS17" s="188"/>
      <c r="CT17" s="188"/>
      <c r="CU17" s="188"/>
      <c r="CV17" s="188"/>
      <c r="CW17" s="188"/>
      <c r="CX17" s="188"/>
      <c r="CY17" s="188"/>
      <c r="CZ17" s="189"/>
      <c r="DA17" s="187"/>
      <c r="DB17" s="188"/>
      <c r="DC17" s="188"/>
      <c r="DD17" s="188"/>
      <c r="DE17" s="188"/>
      <c r="DF17" s="188"/>
      <c r="DG17" s="188"/>
      <c r="DH17" s="188"/>
      <c r="DI17" s="188"/>
      <c r="DJ17" s="188"/>
      <c r="DK17" s="188"/>
      <c r="DL17" s="189"/>
      <c r="DM17" s="187"/>
      <c r="DN17" s="188"/>
      <c r="DO17" s="188"/>
      <c r="DP17" s="188"/>
      <c r="DQ17" s="188"/>
      <c r="DR17" s="188"/>
      <c r="DS17" s="188"/>
      <c r="DT17" s="188"/>
      <c r="DU17" s="188"/>
      <c r="DV17" s="188"/>
      <c r="DW17" s="188"/>
      <c r="DX17" s="189"/>
      <c r="DY17" s="187"/>
      <c r="DZ17" s="188"/>
      <c r="EA17" s="188"/>
      <c r="EB17" s="188"/>
      <c r="EC17" s="188"/>
      <c r="ED17" s="188"/>
      <c r="EE17" s="188"/>
      <c r="EF17" s="188"/>
      <c r="EG17" s="188"/>
      <c r="EH17" s="188"/>
      <c r="EI17" s="188"/>
      <c r="EJ17" s="189"/>
      <c r="EK17" s="187"/>
      <c r="EL17" s="188"/>
      <c r="EM17" s="188"/>
      <c r="EN17" s="188"/>
      <c r="EO17" s="188"/>
      <c r="EP17" s="188"/>
      <c r="EQ17" s="188"/>
      <c r="ER17" s="188"/>
      <c r="ES17" s="188"/>
      <c r="ET17" s="188"/>
      <c r="EU17" s="188"/>
      <c r="EV17" s="189"/>
    </row>
    <row r="18" spans="1:153" ht="15" customHeight="1" x14ac:dyDescent="0.25">
      <c r="A18" s="168"/>
      <c r="B18" s="97"/>
      <c r="C18" s="98"/>
      <c r="D18" s="98"/>
      <c r="E18" s="98"/>
      <c r="F18" s="99" t="s">
        <v>305</v>
      </c>
      <c r="G18" s="132" t="s">
        <v>346</v>
      </c>
      <c r="H18" s="126">
        <f>E28</f>
        <v>0</v>
      </c>
      <c r="I18" s="101">
        <f>IF(OR(IF(COUNTIFS(I6:I17,"a")&gt;0,1,0),(IF(COUNTIFS(I6:I17,"b")&gt;0,1,0)),(IF(COUNTIFS(I6:I17,"c")&gt;0,1,0)))=TRUE,1,0)</f>
        <v>0</v>
      </c>
      <c r="J18" s="100">
        <f t="shared" ref="J18:BU18" si="130">IF(OR(IF(COUNTIFS(J6:J17,"a")&gt;0,1,0),(IF(COUNTIFS(J6:J17,"b")&gt;0,1,0)),(IF(COUNTIFS(J6:J17,"c")&gt;0,1,0)))=TRUE,1,0)</f>
        <v>0</v>
      </c>
      <c r="K18" s="100">
        <f t="shared" si="130"/>
        <v>0</v>
      </c>
      <c r="L18" s="100">
        <f t="shared" si="130"/>
        <v>0</v>
      </c>
      <c r="M18" s="100">
        <f t="shared" si="130"/>
        <v>0</v>
      </c>
      <c r="N18" s="100">
        <f t="shared" si="130"/>
        <v>0</v>
      </c>
      <c r="O18" s="100">
        <f t="shared" si="130"/>
        <v>0</v>
      </c>
      <c r="P18" s="100">
        <f t="shared" si="130"/>
        <v>0</v>
      </c>
      <c r="Q18" s="100">
        <f t="shared" si="130"/>
        <v>0</v>
      </c>
      <c r="R18" s="100">
        <f t="shared" si="130"/>
        <v>0</v>
      </c>
      <c r="S18" s="100">
        <f t="shared" si="130"/>
        <v>0</v>
      </c>
      <c r="T18" s="178">
        <f t="shared" si="130"/>
        <v>0</v>
      </c>
      <c r="U18" s="101">
        <f t="shared" si="130"/>
        <v>0</v>
      </c>
      <c r="V18" s="100">
        <f t="shared" si="130"/>
        <v>0</v>
      </c>
      <c r="W18" s="100">
        <f t="shared" si="130"/>
        <v>0</v>
      </c>
      <c r="X18" s="100">
        <f t="shared" si="130"/>
        <v>0</v>
      </c>
      <c r="Y18" s="100">
        <f t="shared" si="130"/>
        <v>0</v>
      </c>
      <c r="Z18" s="100">
        <f t="shared" si="130"/>
        <v>0</v>
      </c>
      <c r="AA18" s="100">
        <f t="shared" si="130"/>
        <v>0</v>
      </c>
      <c r="AB18" s="100">
        <f t="shared" si="130"/>
        <v>0</v>
      </c>
      <c r="AC18" s="100">
        <f t="shared" si="130"/>
        <v>0</v>
      </c>
      <c r="AD18" s="100">
        <f t="shared" si="130"/>
        <v>0</v>
      </c>
      <c r="AE18" s="100">
        <f t="shared" si="130"/>
        <v>0</v>
      </c>
      <c r="AF18" s="178">
        <f t="shared" si="130"/>
        <v>0</v>
      </c>
      <c r="AG18" s="101">
        <f t="shared" si="130"/>
        <v>0</v>
      </c>
      <c r="AH18" s="100">
        <f t="shared" si="130"/>
        <v>0</v>
      </c>
      <c r="AI18" s="100">
        <f t="shared" si="130"/>
        <v>0</v>
      </c>
      <c r="AJ18" s="100">
        <f t="shared" si="130"/>
        <v>0</v>
      </c>
      <c r="AK18" s="100">
        <f t="shared" si="130"/>
        <v>0</v>
      </c>
      <c r="AL18" s="100">
        <f t="shared" si="130"/>
        <v>0</v>
      </c>
      <c r="AM18" s="100">
        <f t="shared" si="130"/>
        <v>0</v>
      </c>
      <c r="AN18" s="100">
        <f t="shared" si="130"/>
        <v>0</v>
      </c>
      <c r="AO18" s="100">
        <f t="shared" si="130"/>
        <v>0</v>
      </c>
      <c r="AP18" s="100">
        <f t="shared" si="130"/>
        <v>0</v>
      </c>
      <c r="AQ18" s="100">
        <f t="shared" si="130"/>
        <v>0</v>
      </c>
      <c r="AR18" s="178">
        <f t="shared" si="130"/>
        <v>0</v>
      </c>
      <c r="AS18" s="101">
        <f t="shared" si="130"/>
        <v>0</v>
      </c>
      <c r="AT18" s="100">
        <f t="shared" si="130"/>
        <v>0</v>
      </c>
      <c r="AU18" s="100">
        <f t="shared" si="130"/>
        <v>0</v>
      </c>
      <c r="AV18" s="100">
        <f t="shared" si="130"/>
        <v>0</v>
      </c>
      <c r="AW18" s="100">
        <f t="shared" si="130"/>
        <v>0</v>
      </c>
      <c r="AX18" s="100">
        <f t="shared" si="130"/>
        <v>0</v>
      </c>
      <c r="AY18" s="100">
        <f t="shared" si="130"/>
        <v>0</v>
      </c>
      <c r="AZ18" s="100">
        <f t="shared" si="130"/>
        <v>0</v>
      </c>
      <c r="BA18" s="100">
        <f t="shared" si="130"/>
        <v>0</v>
      </c>
      <c r="BB18" s="100">
        <f t="shared" si="130"/>
        <v>0</v>
      </c>
      <c r="BC18" s="100">
        <f t="shared" si="130"/>
        <v>0</v>
      </c>
      <c r="BD18" s="178">
        <f t="shared" si="130"/>
        <v>0</v>
      </c>
      <c r="BE18" s="101">
        <f t="shared" si="130"/>
        <v>0</v>
      </c>
      <c r="BF18" s="100">
        <f t="shared" si="130"/>
        <v>0</v>
      </c>
      <c r="BG18" s="100">
        <f t="shared" si="130"/>
        <v>0</v>
      </c>
      <c r="BH18" s="100">
        <f t="shared" si="130"/>
        <v>0</v>
      </c>
      <c r="BI18" s="100">
        <f t="shared" si="130"/>
        <v>0</v>
      </c>
      <c r="BJ18" s="100">
        <f t="shared" si="130"/>
        <v>0</v>
      </c>
      <c r="BK18" s="100">
        <f t="shared" si="130"/>
        <v>0</v>
      </c>
      <c r="BL18" s="100">
        <f t="shared" si="130"/>
        <v>0</v>
      </c>
      <c r="BM18" s="100">
        <f t="shared" si="130"/>
        <v>0</v>
      </c>
      <c r="BN18" s="100">
        <f t="shared" si="130"/>
        <v>0</v>
      </c>
      <c r="BO18" s="100">
        <f t="shared" si="130"/>
        <v>0</v>
      </c>
      <c r="BP18" s="178">
        <f t="shared" si="130"/>
        <v>0</v>
      </c>
      <c r="BQ18" s="101">
        <f t="shared" si="130"/>
        <v>0</v>
      </c>
      <c r="BR18" s="100">
        <f t="shared" si="130"/>
        <v>0</v>
      </c>
      <c r="BS18" s="100">
        <f t="shared" si="130"/>
        <v>0</v>
      </c>
      <c r="BT18" s="100">
        <f t="shared" si="130"/>
        <v>0</v>
      </c>
      <c r="BU18" s="100">
        <f t="shared" si="130"/>
        <v>0</v>
      </c>
      <c r="BV18" s="100">
        <f t="shared" ref="BV18:EG18" si="131">IF(OR(IF(COUNTIFS(BV6:BV17,"a")&gt;0,1,0),(IF(COUNTIFS(BV6:BV17,"b")&gt;0,1,0)),(IF(COUNTIFS(BV6:BV17,"c")&gt;0,1,0)))=TRUE,1,0)</f>
        <v>0</v>
      </c>
      <c r="BW18" s="100">
        <f t="shared" si="131"/>
        <v>0</v>
      </c>
      <c r="BX18" s="100">
        <f t="shared" si="131"/>
        <v>0</v>
      </c>
      <c r="BY18" s="100">
        <f t="shared" si="131"/>
        <v>0</v>
      </c>
      <c r="BZ18" s="100">
        <f t="shared" si="131"/>
        <v>0</v>
      </c>
      <c r="CA18" s="100">
        <f t="shared" si="131"/>
        <v>0</v>
      </c>
      <c r="CB18" s="178">
        <f t="shared" si="131"/>
        <v>0</v>
      </c>
      <c r="CC18" s="101">
        <f t="shared" si="131"/>
        <v>0</v>
      </c>
      <c r="CD18" s="100">
        <f t="shared" si="131"/>
        <v>0</v>
      </c>
      <c r="CE18" s="100">
        <f t="shared" si="131"/>
        <v>0</v>
      </c>
      <c r="CF18" s="100">
        <f t="shared" si="131"/>
        <v>0</v>
      </c>
      <c r="CG18" s="100">
        <f t="shared" si="131"/>
        <v>0</v>
      </c>
      <c r="CH18" s="100">
        <f t="shared" si="131"/>
        <v>0</v>
      </c>
      <c r="CI18" s="100">
        <f t="shared" si="131"/>
        <v>0</v>
      </c>
      <c r="CJ18" s="100">
        <f t="shared" si="131"/>
        <v>0</v>
      </c>
      <c r="CK18" s="100">
        <f t="shared" si="131"/>
        <v>0</v>
      </c>
      <c r="CL18" s="100">
        <f t="shared" si="131"/>
        <v>0</v>
      </c>
      <c r="CM18" s="100">
        <f t="shared" si="131"/>
        <v>0</v>
      </c>
      <c r="CN18" s="178">
        <f t="shared" si="131"/>
        <v>0</v>
      </c>
      <c r="CO18" s="101">
        <f t="shared" si="131"/>
        <v>0</v>
      </c>
      <c r="CP18" s="100">
        <f t="shared" si="131"/>
        <v>0</v>
      </c>
      <c r="CQ18" s="100">
        <f t="shared" si="131"/>
        <v>0</v>
      </c>
      <c r="CR18" s="100">
        <f t="shared" si="131"/>
        <v>0</v>
      </c>
      <c r="CS18" s="100">
        <f t="shared" si="131"/>
        <v>0</v>
      </c>
      <c r="CT18" s="100">
        <f t="shared" si="131"/>
        <v>0</v>
      </c>
      <c r="CU18" s="100">
        <f t="shared" si="131"/>
        <v>0</v>
      </c>
      <c r="CV18" s="100">
        <f t="shared" si="131"/>
        <v>0</v>
      </c>
      <c r="CW18" s="100">
        <f t="shared" si="131"/>
        <v>0</v>
      </c>
      <c r="CX18" s="100">
        <f t="shared" si="131"/>
        <v>0</v>
      </c>
      <c r="CY18" s="100">
        <f t="shared" si="131"/>
        <v>0</v>
      </c>
      <c r="CZ18" s="178">
        <f t="shared" si="131"/>
        <v>0</v>
      </c>
      <c r="DA18" s="101">
        <f t="shared" si="131"/>
        <v>0</v>
      </c>
      <c r="DB18" s="100">
        <f t="shared" si="131"/>
        <v>0</v>
      </c>
      <c r="DC18" s="100">
        <f t="shared" si="131"/>
        <v>0</v>
      </c>
      <c r="DD18" s="100">
        <f t="shared" si="131"/>
        <v>0</v>
      </c>
      <c r="DE18" s="100">
        <f t="shared" si="131"/>
        <v>0</v>
      </c>
      <c r="DF18" s="100">
        <f t="shared" si="131"/>
        <v>0</v>
      </c>
      <c r="DG18" s="100">
        <f t="shared" si="131"/>
        <v>0</v>
      </c>
      <c r="DH18" s="100">
        <f t="shared" si="131"/>
        <v>0</v>
      </c>
      <c r="DI18" s="100">
        <f t="shared" si="131"/>
        <v>0</v>
      </c>
      <c r="DJ18" s="100">
        <f t="shared" si="131"/>
        <v>0</v>
      </c>
      <c r="DK18" s="100">
        <f t="shared" si="131"/>
        <v>0</v>
      </c>
      <c r="DL18" s="178">
        <f t="shared" si="131"/>
        <v>0</v>
      </c>
      <c r="DM18" s="101">
        <f t="shared" si="131"/>
        <v>0</v>
      </c>
      <c r="DN18" s="100">
        <f t="shared" si="131"/>
        <v>0</v>
      </c>
      <c r="DO18" s="100">
        <f t="shared" si="131"/>
        <v>0</v>
      </c>
      <c r="DP18" s="100">
        <f t="shared" si="131"/>
        <v>0</v>
      </c>
      <c r="DQ18" s="100">
        <f t="shared" si="131"/>
        <v>0</v>
      </c>
      <c r="DR18" s="100">
        <f t="shared" si="131"/>
        <v>0</v>
      </c>
      <c r="DS18" s="100">
        <f t="shared" si="131"/>
        <v>0</v>
      </c>
      <c r="DT18" s="100">
        <f t="shared" si="131"/>
        <v>0</v>
      </c>
      <c r="DU18" s="100">
        <f t="shared" si="131"/>
        <v>0</v>
      </c>
      <c r="DV18" s="100">
        <f t="shared" si="131"/>
        <v>0</v>
      </c>
      <c r="DW18" s="100">
        <f t="shared" si="131"/>
        <v>0</v>
      </c>
      <c r="DX18" s="178">
        <f t="shared" si="131"/>
        <v>0</v>
      </c>
      <c r="DY18" s="101">
        <f t="shared" si="131"/>
        <v>0</v>
      </c>
      <c r="DZ18" s="100">
        <f t="shared" si="131"/>
        <v>0</v>
      </c>
      <c r="EA18" s="100">
        <f t="shared" si="131"/>
        <v>0</v>
      </c>
      <c r="EB18" s="100">
        <f t="shared" si="131"/>
        <v>0</v>
      </c>
      <c r="EC18" s="100">
        <f t="shared" si="131"/>
        <v>0</v>
      </c>
      <c r="ED18" s="100">
        <f t="shared" si="131"/>
        <v>0</v>
      </c>
      <c r="EE18" s="100">
        <f t="shared" si="131"/>
        <v>0</v>
      </c>
      <c r="EF18" s="100">
        <f t="shared" si="131"/>
        <v>0</v>
      </c>
      <c r="EG18" s="100">
        <f t="shared" si="131"/>
        <v>0</v>
      </c>
      <c r="EH18" s="100">
        <f t="shared" ref="EH18:EV18" si="132">IF(OR(IF(COUNTIFS(EH6:EH17,"a")&gt;0,1,0),(IF(COUNTIFS(EH6:EH17,"b")&gt;0,1,0)),(IF(COUNTIFS(EH6:EH17,"c")&gt;0,1,0)))=TRUE,1,0)</f>
        <v>0</v>
      </c>
      <c r="EI18" s="100">
        <f t="shared" si="132"/>
        <v>0</v>
      </c>
      <c r="EJ18" s="178">
        <f t="shared" si="132"/>
        <v>0</v>
      </c>
      <c r="EK18" s="101">
        <f t="shared" si="132"/>
        <v>0</v>
      </c>
      <c r="EL18" s="100">
        <f t="shared" si="132"/>
        <v>0</v>
      </c>
      <c r="EM18" s="100">
        <f t="shared" si="132"/>
        <v>0</v>
      </c>
      <c r="EN18" s="100">
        <f t="shared" si="132"/>
        <v>0</v>
      </c>
      <c r="EO18" s="100">
        <f t="shared" si="132"/>
        <v>0</v>
      </c>
      <c r="EP18" s="100">
        <f t="shared" si="132"/>
        <v>0</v>
      </c>
      <c r="EQ18" s="100">
        <f t="shared" si="132"/>
        <v>0</v>
      </c>
      <c r="ER18" s="100">
        <f t="shared" si="132"/>
        <v>0</v>
      </c>
      <c r="ES18" s="100">
        <f t="shared" si="132"/>
        <v>0</v>
      </c>
      <c r="ET18" s="100">
        <f t="shared" si="132"/>
        <v>0</v>
      </c>
      <c r="EU18" s="100">
        <f t="shared" si="132"/>
        <v>0</v>
      </c>
      <c r="EV18" s="178">
        <f t="shared" si="132"/>
        <v>0</v>
      </c>
    </row>
    <row r="19" spans="1:153" ht="15" customHeight="1" x14ac:dyDescent="0.25">
      <c r="A19" s="168"/>
      <c r="B19" s="102"/>
      <c r="C19" s="103"/>
      <c r="D19" s="103"/>
      <c r="E19" s="103"/>
      <c r="F19" s="104" t="s">
        <v>315</v>
      </c>
      <c r="G19" s="179">
        <f>H28</f>
        <v>2.5</v>
      </c>
      <c r="H19" s="127">
        <f>G28</f>
        <v>0</v>
      </c>
      <c r="I19" s="101">
        <f t="shared" ref="I19:AN19" si="133">IF(OR(IF(AND($G$19=$H$25,IF(COUNTIFS(I$6:I$17,"a")&gt;0,1,0)),1,0),IF(AND($G$19=$H$26,(OR(IF(COUNTIFS(I$6:I$17,"b")&gt;0,1,0),IF(COUNTIFS(I$6:I$17,"a")&gt;0,1,0)))),1,0),IF(AND($G$19=$H$27,(OR(IF(COUNTIFS(I$6:I$17,"b")&gt;0,1,0),IF(COUNTIFS(I$6:I$17,"a")&gt;0,1,0),IF(COUNTIFS(I$6:I$17,"c")&gt;0,1,0)))),1,0)),1,0)</f>
        <v>0</v>
      </c>
      <c r="J19" s="100">
        <f t="shared" si="133"/>
        <v>0</v>
      </c>
      <c r="K19" s="100">
        <f t="shared" si="133"/>
        <v>0</v>
      </c>
      <c r="L19" s="100">
        <f t="shared" si="133"/>
        <v>0</v>
      </c>
      <c r="M19" s="100">
        <f t="shared" si="133"/>
        <v>0</v>
      </c>
      <c r="N19" s="100">
        <f t="shared" si="133"/>
        <v>0</v>
      </c>
      <c r="O19" s="100">
        <f t="shared" si="133"/>
        <v>0</v>
      </c>
      <c r="P19" s="100">
        <f t="shared" si="133"/>
        <v>0</v>
      </c>
      <c r="Q19" s="100">
        <f t="shared" si="133"/>
        <v>0</v>
      </c>
      <c r="R19" s="100">
        <f t="shared" si="133"/>
        <v>0</v>
      </c>
      <c r="S19" s="100">
        <f t="shared" si="133"/>
        <v>0</v>
      </c>
      <c r="T19" s="178">
        <f t="shared" si="133"/>
        <v>0</v>
      </c>
      <c r="U19" s="101">
        <f t="shared" si="133"/>
        <v>0</v>
      </c>
      <c r="V19" s="100">
        <f t="shared" si="133"/>
        <v>0</v>
      </c>
      <c r="W19" s="100">
        <f t="shared" si="133"/>
        <v>0</v>
      </c>
      <c r="X19" s="100">
        <f t="shared" si="133"/>
        <v>0</v>
      </c>
      <c r="Y19" s="100">
        <f t="shared" si="133"/>
        <v>0</v>
      </c>
      <c r="Z19" s="100">
        <f t="shared" si="133"/>
        <v>0</v>
      </c>
      <c r="AA19" s="100">
        <f t="shared" si="133"/>
        <v>0</v>
      </c>
      <c r="AB19" s="100">
        <f t="shared" si="133"/>
        <v>0</v>
      </c>
      <c r="AC19" s="100">
        <f t="shared" si="133"/>
        <v>0</v>
      </c>
      <c r="AD19" s="100">
        <f t="shared" si="133"/>
        <v>0</v>
      </c>
      <c r="AE19" s="100">
        <f t="shared" si="133"/>
        <v>0</v>
      </c>
      <c r="AF19" s="178">
        <f t="shared" si="133"/>
        <v>0</v>
      </c>
      <c r="AG19" s="101">
        <f t="shared" si="133"/>
        <v>0</v>
      </c>
      <c r="AH19" s="100">
        <f t="shared" si="133"/>
        <v>0</v>
      </c>
      <c r="AI19" s="100">
        <f t="shared" si="133"/>
        <v>0</v>
      </c>
      <c r="AJ19" s="100">
        <f t="shared" si="133"/>
        <v>0</v>
      </c>
      <c r="AK19" s="100">
        <f t="shared" si="133"/>
        <v>0</v>
      </c>
      <c r="AL19" s="100">
        <f t="shared" si="133"/>
        <v>0</v>
      </c>
      <c r="AM19" s="100">
        <f t="shared" si="133"/>
        <v>0</v>
      </c>
      <c r="AN19" s="100">
        <f t="shared" si="133"/>
        <v>0</v>
      </c>
      <c r="AO19" s="100">
        <f t="shared" ref="AO19:BT19" si="134">IF(OR(IF(AND($G$19=$H$25,IF(COUNTIFS(AO$6:AO$17,"a")&gt;0,1,0)),1,0),IF(AND($G$19=$H$26,(OR(IF(COUNTIFS(AO$6:AO$17,"b")&gt;0,1,0),IF(COUNTIFS(AO$6:AO$17,"a")&gt;0,1,0)))),1,0),IF(AND($G$19=$H$27,(OR(IF(COUNTIFS(AO$6:AO$17,"b")&gt;0,1,0),IF(COUNTIFS(AO$6:AO$17,"a")&gt;0,1,0),IF(COUNTIFS(AO$6:AO$17,"c")&gt;0,1,0)))),1,0)),1,0)</f>
        <v>0</v>
      </c>
      <c r="AP19" s="100">
        <f t="shared" si="134"/>
        <v>0</v>
      </c>
      <c r="AQ19" s="100">
        <f t="shared" si="134"/>
        <v>0</v>
      </c>
      <c r="AR19" s="178">
        <f t="shared" si="134"/>
        <v>0</v>
      </c>
      <c r="AS19" s="101">
        <f t="shared" si="134"/>
        <v>0</v>
      </c>
      <c r="AT19" s="100">
        <f t="shared" si="134"/>
        <v>0</v>
      </c>
      <c r="AU19" s="100">
        <f t="shared" si="134"/>
        <v>0</v>
      </c>
      <c r="AV19" s="100">
        <f t="shared" si="134"/>
        <v>0</v>
      </c>
      <c r="AW19" s="100">
        <f t="shared" si="134"/>
        <v>0</v>
      </c>
      <c r="AX19" s="100">
        <f t="shared" si="134"/>
        <v>0</v>
      </c>
      <c r="AY19" s="100">
        <f t="shared" si="134"/>
        <v>0</v>
      </c>
      <c r="AZ19" s="100">
        <f t="shared" si="134"/>
        <v>0</v>
      </c>
      <c r="BA19" s="100">
        <f t="shared" si="134"/>
        <v>0</v>
      </c>
      <c r="BB19" s="100">
        <f t="shared" si="134"/>
        <v>0</v>
      </c>
      <c r="BC19" s="100">
        <f t="shared" si="134"/>
        <v>0</v>
      </c>
      <c r="BD19" s="178">
        <f t="shared" si="134"/>
        <v>0</v>
      </c>
      <c r="BE19" s="101">
        <f t="shared" si="134"/>
        <v>0</v>
      </c>
      <c r="BF19" s="100">
        <f t="shared" si="134"/>
        <v>0</v>
      </c>
      <c r="BG19" s="100">
        <f t="shared" si="134"/>
        <v>0</v>
      </c>
      <c r="BH19" s="100">
        <f t="shared" si="134"/>
        <v>0</v>
      </c>
      <c r="BI19" s="100">
        <f t="shared" si="134"/>
        <v>0</v>
      </c>
      <c r="BJ19" s="100">
        <f t="shared" si="134"/>
        <v>0</v>
      </c>
      <c r="BK19" s="100">
        <f t="shared" si="134"/>
        <v>0</v>
      </c>
      <c r="BL19" s="100">
        <f t="shared" si="134"/>
        <v>0</v>
      </c>
      <c r="BM19" s="100">
        <f t="shared" si="134"/>
        <v>0</v>
      </c>
      <c r="BN19" s="100">
        <f t="shared" si="134"/>
        <v>0</v>
      </c>
      <c r="BO19" s="100">
        <f t="shared" si="134"/>
        <v>0</v>
      </c>
      <c r="BP19" s="178">
        <f t="shared" si="134"/>
        <v>0</v>
      </c>
      <c r="BQ19" s="101">
        <f t="shared" si="134"/>
        <v>0</v>
      </c>
      <c r="BR19" s="100">
        <f t="shared" si="134"/>
        <v>0</v>
      </c>
      <c r="BS19" s="100">
        <f t="shared" si="134"/>
        <v>0</v>
      </c>
      <c r="BT19" s="100">
        <f t="shared" si="134"/>
        <v>0</v>
      </c>
      <c r="BU19" s="100">
        <f t="shared" ref="BU19:CZ19" si="135">IF(OR(IF(AND($G$19=$H$25,IF(COUNTIFS(BU$6:BU$17,"a")&gt;0,1,0)),1,0),IF(AND($G$19=$H$26,(OR(IF(COUNTIFS(BU$6:BU$17,"b")&gt;0,1,0),IF(COUNTIFS(BU$6:BU$17,"a")&gt;0,1,0)))),1,0),IF(AND($G$19=$H$27,(OR(IF(COUNTIFS(BU$6:BU$17,"b")&gt;0,1,0),IF(COUNTIFS(BU$6:BU$17,"a")&gt;0,1,0),IF(COUNTIFS(BU$6:BU$17,"c")&gt;0,1,0)))),1,0)),1,0)</f>
        <v>0</v>
      </c>
      <c r="BV19" s="100">
        <f t="shared" si="135"/>
        <v>0</v>
      </c>
      <c r="BW19" s="100">
        <f t="shared" si="135"/>
        <v>0</v>
      </c>
      <c r="BX19" s="100">
        <f t="shared" si="135"/>
        <v>0</v>
      </c>
      <c r="BY19" s="100">
        <f t="shared" si="135"/>
        <v>0</v>
      </c>
      <c r="BZ19" s="100">
        <f t="shared" si="135"/>
        <v>0</v>
      </c>
      <c r="CA19" s="100">
        <f t="shared" si="135"/>
        <v>0</v>
      </c>
      <c r="CB19" s="178">
        <f t="shared" si="135"/>
        <v>0</v>
      </c>
      <c r="CC19" s="101">
        <f t="shared" si="135"/>
        <v>0</v>
      </c>
      <c r="CD19" s="100">
        <f t="shared" si="135"/>
        <v>0</v>
      </c>
      <c r="CE19" s="100">
        <f t="shared" si="135"/>
        <v>0</v>
      </c>
      <c r="CF19" s="100">
        <f t="shared" si="135"/>
        <v>0</v>
      </c>
      <c r="CG19" s="100">
        <f t="shared" si="135"/>
        <v>0</v>
      </c>
      <c r="CH19" s="100">
        <f t="shared" si="135"/>
        <v>0</v>
      </c>
      <c r="CI19" s="100">
        <f t="shared" si="135"/>
        <v>0</v>
      </c>
      <c r="CJ19" s="100">
        <f t="shared" si="135"/>
        <v>0</v>
      </c>
      <c r="CK19" s="100">
        <f t="shared" si="135"/>
        <v>0</v>
      </c>
      <c r="CL19" s="100">
        <f t="shared" si="135"/>
        <v>0</v>
      </c>
      <c r="CM19" s="100">
        <f t="shared" si="135"/>
        <v>0</v>
      </c>
      <c r="CN19" s="178">
        <f t="shared" si="135"/>
        <v>0</v>
      </c>
      <c r="CO19" s="101">
        <f t="shared" si="135"/>
        <v>0</v>
      </c>
      <c r="CP19" s="100">
        <f t="shared" si="135"/>
        <v>0</v>
      </c>
      <c r="CQ19" s="100">
        <f t="shared" si="135"/>
        <v>0</v>
      </c>
      <c r="CR19" s="100">
        <f t="shared" si="135"/>
        <v>0</v>
      </c>
      <c r="CS19" s="100">
        <f t="shared" si="135"/>
        <v>0</v>
      </c>
      <c r="CT19" s="100">
        <f t="shared" si="135"/>
        <v>0</v>
      </c>
      <c r="CU19" s="100">
        <f t="shared" si="135"/>
        <v>0</v>
      </c>
      <c r="CV19" s="100">
        <f t="shared" si="135"/>
        <v>0</v>
      </c>
      <c r="CW19" s="100">
        <f t="shared" si="135"/>
        <v>0</v>
      </c>
      <c r="CX19" s="100">
        <f t="shared" si="135"/>
        <v>0</v>
      </c>
      <c r="CY19" s="100">
        <f t="shared" si="135"/>
        <v>0</v>
      </c>
      <c r="CZ19" s="178">
        <f t="shared" si="135"/>
        <v>0</v>
      </c>
      <c r="DA19" s="101">
        <f t="shared" ref="DA19:EF19" si="136">IF(OR(IF(AND($G$19=$H$25,IF(COUNTIFS(DA$6:DA$17,"a")&gt;0,1,0)),1,0),IF(AND($G$19=$H$26,(OR(IF(COUNTIFS(DA$6:DA$17,"b")&gt;0,1,0),IF(COUNTIFS(DA$6:DA$17,"a")&gt;0,1,0)))),1,0),IF(AND($G$19=$H$27,(OR(IF(COUNTIFS(DA$6:DA$17,"b")&gt;0,1,0),IF(COUNTIFS(DA$6:DA$17,"a")&gt;0,1,0),IF(COUNTIFS(DA$6:DA$17,"c")&gt;0,1,0)))),1,0)),1,0)</f>
        <v>0</v>
      </c>
      <c r="DB19" s="100">
        <f t="shared" si="136"/>
        <v>0</v>
      </c>
      <c r="DC19" s="100">
        <f t="shared" si="136"/>
        <v>0</v>
      </c>
      <c r="DD19" s="100">
        <f t="shared" si="136"/>
        <v>0</v>
      </c>
      <c r="DE19" s="100">
        <f t="shared" si="136"/>
        <v>0</v>
      </c>
      <c r="DF19" s="100">
        <f t="shared" si="136"/>
        <v>0</v>
      </c>
      <c r="DG19" s="100">
        <f t="shared" si="136"/>
        <v>0</v>
      </c>
      <c r="DH19" s="100">
        <f t="shared" si="136"/>
        <v>0</v>
      </c>
      <c r="DI19" s="100">
        <f t="shared" si="136"/>
        <v>0</v>
      </c>
      <c r="DJ19" s="100">
        <f t="shared" si="136"/>
        <v>0</v>
      </c>
      <c r="DK19" s="100">
        <f t="shared" si="136"/>
        <v>0</v>
      </c>
      <c r="DL19" s="178">
        <f t="shared" si="136"/>
        <v>0</v>
      </c>
      <c r="DM19" s="101">
        <f t="shared" si="136"/>
        <v>0</v>
      </c>
      <c r="DN19" s="100">
        <f t="shared" si="136"/>
        <v>0</v>
      </c>
      <c r="DO19" s="100">
        <f t="shared" si="136"/>
        <v>0</v>
      </c>
      <c r="DP19" s="100">
        <f t="shared" si="136"/>
        <v>0</v>
      </c>
      <c r="DQ19" s="100">
        <f t="shared" si="136"/>
        <v>0</v>
      </c>
      <c r="DR19" s="100">
        <f t="shared" si="136"/>
        <v>0</v>
      </c>
      <c r="DS19" s="100">
        <f t="shared" si="136"/>
        <v>0</v>
      </c>
      <c r="DT19" s="100">
        <f t="shared" si="136"/>
        <v>0</v>
      </c>
      <c r="DU19" s="100">
        <f t="shared" si="136"/>
        <v>0</v>
      </c>
      <c r="DV19" s="100">
        <f t="shared" si="136"/>
        <v>0</v>
      </c>
      <c r="DW19" s="100">
        <f t="shared" si="136"/>
        <v>0</v>
      </c>
      <c r="DX19" s="178">
        <f t="shared" si="136"/>
        <v>0</v>
      </c>
      <c r="DY19" s="101">
        <f t="shared" si="136"/>
        <v>0</v>
      </c>
      <c r="DZ19" s="100">
        <f t="shared" si="136"/>
        <v>0</v>
      </c>
      <c r="EA19" s="100">
        <f t="shared" si="136"/>
        <v>0</v>
      </c>
      <c r="EB19" s="100">
        <f t="shared" si="136"/>
        <v>0</v>
      </c>
      <c r="EC19" s="100">
        <f t="shared" si="136"/>
        <v>0</v>
      </c>
      <c r="ED19" s="100">
        <f t="shared" si="136"/>
        <v>0</v>
      </c>
      <c r="EE19" s="100">
        <f t="shared" si="136"/>
        <v>0</v>
      </c>
      <c r="EF19" s="100">
        <f t="shared" si="136"/>
        <v>0</v>
      </c>
      <c r="EG19" s="100">
        <f t="shared" ref="EG19:EV19" si="137">IF(OR(IF(AND($G$19=$H$25,IF(COUNTIFS(EG$6:EG$17,"a")&gt;0,1,0)),1,0),IF(AND($G$19=$H$26,(OR(IF(COUNTIFS(EG$6:EG$17,"b")&gt;0,1,0),IF(COUNTIFS(EG$6:EG$17,"a")&gt;0,1,0)))),1,0),IF(AND($G$19=$H$27,(OR(IF(COUNTIFS(EG$6:EG$17,"b")&gt;0,1,0),IF(COUNTIFS(EG$6:EG$17,"a")&gt;0,1,0),IF(COUNTIFS(EG$6:EG$17,"c")&gt;0,1,0)))),1,0)),1,0)</f>
        <v>0</v>
      </c>
      <c r="EH19" s="100">
        <f t="shared" si="137"/>
        <v>0</v>
      </c>
      <c r="EI19" s="100">
        <f t="shared" si="137"/>
        <v>0</v>
      </c>
      <c r="EJ19" s="178">
        <f t="shared" si="137"/>
        <v>0</v>
      </c>
      <c r="EK19" s="101">
        <f t="shared" si="137"/>
        <v>0</v>
      </c>
      <c r="EL19" s="100">
        <f t="shared" si="137"/>
        <v>0</v>
      </c>
      <c r="EM19" s="100">
        <f t="shared" si="137"/>
        <v>0</v>
      </c>
      <c r="EN19" s="100">
        <f t="shared" si="137"/>
        <v>0</v>
      </c>
      <c r="EO19" s="100">
        <f t="shared" si="137"/>
        <v>0</v>
      </c>
      <c r="EP19" s="100">
        <f t="shared" si="137"/>
        <v>0</v>
      </c>
      <c r="EQ19" s="100">
        <f t="shared" si="137"/>
        <v>0</v>
      </c>
      <c r="ER19" s="100">
        <f t="shared" si="137"/>
        <v>0</v>
      </c>
      <c r="ES19" s="100">
        <f t="shared" si="137"/>
        <v>0</v>
      </c>
      <c r="ET19" s="100">
        <f t="shared" si="137"/>
        <v>0</v>
      </c>
      <c r="EU19" s="100">
        <f t="shared" si="137"/>
        <v>0</v>
      </c>
      <c r="EV19" s="178">
        <f t="shared" si="137"/>
        <v>0</v>
      </c>
    </row>
    <row r="20" spans="1:153" ht="14.45" customHeight="1" x14ac:dyDescent="0.2">
      <c r="A20" s="168"/>
      <c r="B20" s="191"/>
      <c r="C20" s="191"/>
      <c r="D20" s="191"/>
      <c r="E20" s="191"/>
      <c r="F20" s="191"/>
      <c r="G20" s="192"/>
      <c r="H20" s="193"/>
      <c r="I20" s="194"/>
      <c r="J20" s="194"/>
      <c r="K20" s="194"/>
      <c r="L20" s="194"/>
      <c r="M20" s="194"/>
      <c r="N20" s="194"/>
      <c r="O20" s="194"/>
      <c r="P20" s="194"/>
      <c r="Q20" s="194"/>
      <c r="R20" s="194"/>
      <c r="S20" s="194"/>
      <c r="T20" s="194"/>
      <c r="U20" s="194"/>
      <c r="V20" s="194"/>
      <c r="W20" s="194"/>
      <c r="X20" s="194"/>
      <c r="Y20" s="194"/>
      <c r="Z20" s="194"/>
      <c r="AA20" s="194"/>
      <c r="AB20" s="194"/>
      <c r="AC20" s="194"/>
      <c r="AD20" s="194"/>
      <c r="AE20" s="194"/>
      <c r="AF20" s="194"/>
      <c r="AG20" s="194"/>
      <c r="AH20" s="194"/>
      <c r="AI20" s="194"/>
      <c r="AJ20" s="194"/>
      <c r="AK20" s="194"/>
      <c r="AL20" s="194"/>
      <c r="AM20" s="194"/>
      <c r="AN20" s="194"/>
      <c r="AO20" s="194"/>
      <c r="AP20" s="194"/>
      <c r="AQ20" s="194"/>
      <c r="AR20" s="194"/>
      <c r="AS20" s="194"/>
      <c r="AT20" s="194"/>
      <c r="AU20" s="194"/>
      <c r="AV20" s="194"/>
      <c r="AW20" s="194"/>
      <c r="AX20" s="194"/>
      <c r="AY20" s="194"/>
      <c r="AZ20" s="194"/>
      <c r="BA20" s="194"/>
      <c r="BB20" s="194"/>
      <c r="BC20" s="194"/>
      <c r="BD20" s="194"/>
      <c r="BE20" s="194"/>
      <c r="BF20" s="194"/>
      <c r="BG20" s="194"/>
      <c r="BH20" s="194"/>
      <c r="BI20" s="194"/>
      <c r="BJ20" s="194"/>
      <c r="BK20" s="194"/>
      <c r="BL20" s="194"/>
      <c r="BM20" s="194"/>
      <c r="BN20" s="194"/>
      <c r="BO20" s="194"/>
      <c r="BP20" s="194"/>
      <c r="BQ20" s="194"/>
      <c r="BR20" s="194"/>
      <c r="BS20" s="194"/>
      <c r="BT20" s="194"/>
      <c r="BU20" s="194"/>
      <c r="BV20" s="194"/>
      <c r="BW20" s="194"/>
      <c r="BX20" s="194"/>
      <c r="BY20" s="194"/>
      <c r="BZ20" s="194"/>
      <c r="CA20" s="194"/>
      <c r="CB20" s="194"/>
      <c r="CC20" s="194"/>
      <c r="CD20" s="194"/>
      <c r="CE20" s="194"/>
      <c r="CF20" s="194"/>
      <c r="CG20" s="194"/>
      <c r="CH20" s="194"/>
      <c r="CI20" s="194"/>
      <c r="CJ20" s="194"/>
      <c r="CK20" s="194"/>
      <c r="CL20" s="194"/>
      <c r="CM20" s="194"/>
      <c r="CN20" s="194"/>
      <c r="CO20" s="194"/>
      <c r="CP20" s="194"/>
      <c r="CQ20" s="194"/>
      <c r="CR20" s="194"/>
      <c r="CS20" s="194"/>
      <c r="CT20" s="194"/>
      <c r="CU20" s="194"/>
      <c r="CV20" s="194"/>
      <c r="CW20" s="194"/>
      <c r="CX20" s="194"/>
      <c r="CY20" s="194"/>
      <c r="CZ20" s="194"/>
      <c r="DA20" s="194"/>
      <c r="DB20" s="194"/>
      <c r="DC20" s="194"/>
      <c r="DD20" s="194"/>
      <c r="DE20" s="194"/>
      <c r="DF20" s="194"/>
      <c r="DG20" s="194"/>
      <c r="DH20" s="194"/>
      <c r="DI20" s="194"/>
      <c r="DJ20" s="194"/>
      <c r="DK20" s="194"/>
      <c r="DL20" s="194"/>
      <c r="DM20" s="194"/>
      <c r="DN20" s="194"/>
      <c r="DO20" s="194"/>
      <c r="DP20" s="194"/>
      <c r="DQ20" s="194"/>
      <c r="DR20" s="194"/>
      <c r="DS20" s="194"/>
      <c r="DT20" s="194"/>
      <c r="DU20" s="194"/>
      <c r="DV20" s="194"/>
      <c r="DW20" s="194"/>
      <c r="DX20" s="194"/>
      <c r="DY20" s="194"/>
      <c r="DZ20" s="194"/>
      <c r="EA20" s="194"/>
      <c r="EB20" s="194"/>
      <c r="EC20" s="194"/>
      <c r="ED20" s="194"/>
      <c r="EE20" s="194"/>
      <c r="EF20" s="194"/>
      <c r="EG20" s="194"/>
      <c r="EH20" s="194"/>
      <c r="EI20" s="194"/>
      <c r="EJ20" s="194"/>
      <c r="EK20" s="168"/>
      <c r="EL20" s="168"/>
      <c r="EM20" s="168"/>
      <c r="EN20" s="168"/>
      <c r="EO20" s="168"/>
      <c r="EP20" s="168"/>
      <c r="EQ20" s="168"/>
      <c r="ER20" s="168"/>
      <c r="ES20" s="168"/>
      <c r="ET20" s="168"/>
      <c r="EU20" s="168"/>
      <c r="EV20" s="168"/>
    </row>
    <row r="21" spans="1:153" ht="25.15" customHeight="1" x14ac:dyDescent="0.25">
      <c r="A21" s="168"/>
      <c r="B21" s="299" t="str">
        <f>IF(H18&gt;=D28,CONCATENATE("Spĺňa podmienky praxe ",D28," mesiacov v riadení projektov bez vyhodnotenia zložitosti projektu "),CONCATENATE("Nespĺňa podmienky praxe ", D28," mesiacov v riadení projektov  bez vyhodnotenia zložitosti projektu"))</f>
        <v>Nespĺňa podmienky praxe 60 mesiacov v riadení projektov  bez vyhodnotenia zložitosti projektu</v>
      </c>
      <c r="C21" s="299"/>
      <c r="D21" s="299"/>
      <c r="E21" s="299"/>
      <c r="F21" s="299"/>
      <c r="G21" s="299"/>
      <c r="H21" s="299"/>
      <c r="I21" s="299"/>
      <c r="J21" s="299"/>
      <c r="K21" s="299"/>
      <c r="L21" s="299"/>
      <c r="M21" s="299"/>
      <c r="N21" s="299"/>
      <c r="O21" s="299"/>
      <c r="P21" s="299"/>
      <c r="Q21" s="299"/>
      <c r="R21" s="299"/>
      <c r="S21" s="299"/>
      <c r="T21" s="299"/>
      <c r="U21" s="299"/>
      <c r="V21" s="299"/>
      <c r="W21" s="299"/>
      <c r="X21" s="299"/>
      <c r="Y21" s="299"/>
      <c r="Z21" s="299"/>
      <c r="AA21" s="299"/>
      <c r="AB21" s="299"/>
      <c r="AC21" s="299"/>
      <c r="AD21" s="299"/>
      <c r="AE21" s="299"/>
      <c r="AF21" s="299"/>
      <c r="AG21" s="299"/>
      <c r="AH21" s="299"/>
      <c r="AI21" s="299"/>
      <c r="AJ21" s="299"/>
      <c r="AK21" s="299"/>
      <c r="AL21" s="299"/>
      <c r="AM21" s="299"/>
      <c r="AN21" s="299"/>
      <c r="AO21" s="299"/>
      <c r="AP21" s="299"/>
      <c r="AQ21" s="299"/>
      <c r="AR21" s="299"/>
      <c r="AS21" s="299"/>
      <c r="AT21" s="299"/>
      <c r="AU21" s="299"/>
      <c r="AV21" s="299"/>
      <c r="AW21" s="194"/>
      <c r="AX21" s="194"/>
      <c r="AY21" s="194"/>
      <c r="AZ21" s="194"/>
      <c r="BA21" s="194"/>
      <c r="BB21" s="194"/>
      <c r="BC21" s="194"/>
      <c r="BD21" s="194"/>
      <c r="BE21" s="194"/>
      <c r="BF21" s="194"/>
      <c r="BG21" s="194"/>
      <c r="BH21" s="194"/>
      <c r="BI21" s="194"/>
      <c r="BJ21" s="194"/>
      <c r="BK21" s="194"/>
      <c r="BL21" s="194"/>
      <c r="BM21" s="194"/>
      <c r="BN21" s="194"/>
      <c r="BO21" s="194"/>
      <c r="BP21" s="194"/>
      <c r="BQ21" s="194"/>
      <c r="BR21" s="194"/>
      <c r="BS21" s="194"/>
      <c r="BT21" s="194"/>
      <c r="BU21" s="194"/>
      <c r="BV21" s="194"/>
      <c r="BW21" s="194"/>
      <c r="BX21" s="194"/>
      <c r="BY21" s="194"/>
      <c r="BZ21" s="194"/>
      <c r="CA21" s="194"/>
      <c r="CB21" s="194"/>
      <c r="CC21" s="194"/>
      <c r="CD21" s="194"/>
      <c r="CE21" s="194"/>
      <c r="CF21" s="194"/>
      <c r="CG21" s="194"/>
      <c r="CH21" s="194"/>
      <c r="CI21" s="194"/>
      <c r="CJ21" s="194"/>
      <c r="CK21" s="194"/>
      <c r="CL21" s="194"/>
      <c r="CM21" s="194"/>
      <c r="CN21" s="194"/>
      <c r="CO21" s="194"/>
      <c r="CP21" s="194"/>
      <c r="CQ21" s="194"/>
      <c r="CR21" s="194"/>
      <c r="CS21" s="194"/>
      <c r="CT21" s="194"/>
      <c r="CU21" s="194"/>
      <c r="CV21" s="194"/>
      <c r="CW21" s="194"/>
      <c r="CX21" s="194"/>
      <c r="CY21" s="194"/>
      <c r="CZ21" s="194"/>
      <c r="DA21" s="194"/>
      <c r="DB21" s="194"/>
      <c r="DC21" s="194"/>
      <c r="DD21" s="194"/>
      <c r="DE21" s="194"/>
      <c r="DF21" s="194"/>
      <c r="DG21" s="194"/>
      <c r="DH21" s="194"/>
      <c r="DI21" s="194"/>
      <c r="DJ21" s="194"/>
      <c r="DK21" s="194"/>
      <c r="DL21" s="194"/>
      <c r="DM21" s="194"/>
      <c r="DN21" s="194"/>
      <c r="DO21" s="194"/>
      <c r="DP21" s="194"/>
      <c r="DQ21" s="194"/>
      <c r="DR21" s="194"/>
      <c r="DS21" s="194"/>
      <c r="DT21" s="194"/>
      <c r="DU21" s="194"/>
      <c r="DV21" s="194"/>
      <c r="DW21" s="194"/>
      <c r="DX21" s="194"/>
      <c r="DY21" s="194"/>
      <c r="DZ21" s="194"/>
      <c r="EA21" s="194"/>
      <c r="EB21" s="194"/>
      <c r="EC21" s="194"/>
      <c r="ED21" s="194"/>
      <c r="EE21" s="194"/>
      <c r="EF21" s="194"/>
      <c r="EG21" s="194"/>
      <c r="EH21" s="194"/>
      <c r="EI21" s="194"/>
      <c r="EJ21" s="194"/>
      <c r="EK21" s="168"/>
      <c r="EL21" s="168"/>
      <c r="EM21" s="168"/>
      <c r="EN21" s="168"/>
      <c r="EO21" s="168"/>
      <c r="EP21" s="168"/>
      <c r="EQ21" s="168"/>
      <c r="ER21" s="168"/>
      <c r="ES21" s="168"/>
      <c r="ET21" s="168"/>
      <c r="EU21" s="168"/>
      <c r="EV21" s="168"/>
    </row>
    <row r="22" spans="1:153" ht="24.6" customHeight="1" x14ac:dyDescent="0.25">
      <c r="A22" s="168"/>
      <c r="B22" s="299" t="str">
        <f>IF(H19&gt;=F28,CONCATENATE("Spĺňa podmienky dĺžky praxe ",F28," mesiacov ako ",N28),CONCATENATE("Nespĺňa podmienky dĺžky praxe ",F28," mesiacov ako ",N28))</f>
        <v>Nespĺňa podmienky dĺžky praxe 36 mesiacov ako PM projektov so zložitosťou 2,5 alebo zástupca PM projektov so zložitosťou minimálne 3,2</v>
      </c>
      <c r="C22" s="299"/>
      <c r="D22" s="299"/>
      <c r="E22" s="299"/>
      <c r="F22" s="299"/>
      <c r="G22" s="299"/>
      <c r="H22" s="299"/>
      <c r="I22" s="299"/>
      <c r="J22" s="299"/>
      <c r="K22" s="299"/>
      <c r="L22" s="299"/>
      <c r="M22" s="299"/>
      <c r="N22" s="299"/>
      <c r="O22" s="299"/>
      <c r="P22" s="299"/>
      <c r="Q22" s="299"/>
      <c r="R22" s="299"/>
      <c r="S22" s="299"/>
      <c r="T22" s="299"/>
      <c r="U22" s="299"/>
      <c r="V22" s="299"/>
      <c r="W22" s="299"/>
      <c r="X22" s="299"/>
      <c r="Y22" s="299"/>
      <c r="Z22" s="299"/>
      <c r="AA22" s="299"/>
      <c r="AB22" s="299"/>
      <c r="AC22" s="299"/>
      <c r="AD22" s="299"/>
      <c r="AE22" s="299"/>
      <c r="AF22" s="299"/>
      <c r="AG22" s="299"/>
      <c r="AH22" s="299"/>
      <c r="AI22" s="299"/>
      <c r="AJ22" s="299"/>
      <c r="AK22" s="299"/>
      <c r="AL22" s="299"/>
      <c r="AM22" s="299"/>
      <c r="AN22" s="299"/>
      <c r="AO22" s="299"/>
      <c r="AP22" s="299"/>
      <c r="AQ22" s="299"/>
      <c r="AR22" s="299"/>
      <c r="AS22" s="299"/>
      <c r="AT22" s="299"/>
      <c r="AU22" s="299"/>
      <c r="AV22" s="299"/>
      <c r="AW22" s="194"/>
      <c r="AX22" s="194"/>
      <c r="AY22" s="194"/>
      <c r="AZ22" s="194"/>
      <c r="BA22" s="194"/>
      <c r="BB22" s="194"/>
      <c r="BC22" s="194"/>
      <c r="BD22" s="194"/>
      <c r="BE22" s="194"/>
      <c r="BF22" s="194"/>
      <c r="BG22" s="194"/>
      <c r="BH22" s="194"/>
      <c r="BI22" s="194"/>
      <c r="BJ22" s="194"/>
      <c r="BK22" s="194"/>
      <c r="BL22" s="194"/>
      <c r="BM22" s="194"/>
      <c r="BN22" s="194"/>
      <c r="BO22" s="194"/>
      <c r="BP22" s="194"/>
      <c r="BQ22" s="194"/>
      <c r="BR22" s="194"/>
      <c r="BS22" s="194"/>
      <c r="BT22" s="194"/>
      <c r="BU22" s="194"/>
      <c r="BV22" s="194"/>
      <c r="BW22" s="194"/>
      <c r="BX22" s="194"/>
      <c r="BY22" s="194"/>
      <c r="BZ22" s="194"/>
      <c r="CA22" s="194"/>
      <c r="CB22" s="194"/>
      <c r="CC22" s="194"/>
      <c r="CD22" s="194"/>
      <c r="CE22" s="194"/>
      <c r="CF22" s="194"/>
      <c r="CG22" s="194"/>
      <c r="CH22" s="194"/>
      <c r="CI22" s="194"/>
      <c r="CJ22" s="194"/>
      <c r="CK22" s="194"/>
      <c r="CL22" s="194"/>
      <c r="CM22" s="194"/>
      <c r="CN22" s="194"/>
      <c r="CO22" s="194"/>
      <c r="CP22" s="194"/>
      <c r="CQ22" s="194"/>
      <c r="CR22" s="194"/>
      <c r="CS22" s="194"/>
      <c r="CT22" s="194"/>
      <c r="CU22" s="194"/>
      <c r="CV22" s="194"/>
      <c r="CW22" s="194"/>
      <c r="CX22" s="194"/>
      <c r="CY22" s="194"/>
      <c r="CZ22" s="194"/>
      <c r="DA22" s="194"/>
      <c r="DB22" s="194"/>
      <c r="DC22" s="194"/>
      <c r="DD22" s="194"/>
      <c r="DE22" s="194"/>
      <c r="DF22" s="194"/>
      <c r="DG22" s="194"/>
      <c r="DH22" s="194"/>
      <c r="DI22" s="194"/>
      <c r="DJ22" s="194"/>
      <c r="DK22" s="194"/>
      <c r="DL22" s="194"/>
      <c r="DM22" s="194"/>
      <c r="DN22" s="194"/>
      <c r="DO22" s="194"/>
      <c r="DP22" s="194"/>
      <c r="DQ22" s="194"/>
      <c r="DR22" s="194"/>
      <c r="DS22" s="194"/>
      <c r="DT22" s="194"/>
      <c r="DU22" s="194"/>
      <c r="DV22" s="194"/>
      <c r="DW22" s="194"/>
      <c r="DX22" s="194"/>
      <c r="DY22" s="168"/>
      <c r="DZ22" s="168"/>
      <c r="EA22" s="168"/>
      <c r="EB22" s="168"/>
      <c r="EC22" s="168"/>
      <c r="ED22" s="168"/>
      <c r="EE22" s="168"/>
      <c r="EF22" s="168"/>
      <c r="EG22" s="168"/>
      <c r="EH22" s="168"/>
      <c r="EI22" s="168"/>
      <c r="EJ22" s="168"/>
      <c r="EK22" s="168"/>
      <c r="EL22" s="168"/>
      <c r="EM22" s="168"/>
      <c r="EN22" s="168"/>
      <c r="EO22" s="168"/>
      <c r="EP22" s="168"/>
      <c r="EQ22" s="168"/>
      <c r="ER22" s="168"/>
      <c r="ES22" s="168"/>
      <c r="ET22" s="168"/>
      <c r="EU22" s="168"/>
      <c r="EV22" s="168"/>
    </row>
    <row r="23" spans="1:153" ht="39.6" customHeight="1" thickBot="1" x14ac:dyDescent="0.25">
      <c r="A23" s="168"/>
      <c r="B23" s="195"/>
      <c r="C23" s="191"/>
      <c r="D23" s="191"/>
      <c r="E23" s="191"/>
      <c r="F23" s="191"/>
      <c r="G23" s="191"/>
      <c r="H23" s="191"/>
      <c r="I23" s="194"/>
      <c r="J23" s="168"/>
      <c r="K23" s="168"/>
      <c r="L23" s="194"/>
      <c r="M23" s="194"/>
      <c r="N23" s="194"/>
      <c r="O23" s="194"/>
      <c r="P23" s="194"/>
      <c r="Q23" s="194"/>
      <c r="R23" s="194"/>
      <c r="S23" s="194"/>
      <c r="T23" s="194"/>
      <c r="U23" s="194"/>
      <c r="V23" s="194"/>
      <c r="W23" s="194"/>
      <c r="X23" s="194"/>
      <c r="Y23" s="194"/>
      <c r="Z23" s="194"/>
      <c r="AA23" s="194"/>
      <c r="AB23" s="194"/>
      <c r="AC23" s="194"/>
      <c r="AD23" s="194"/>
      <c r="AE23" s="194"/>
      <c r="AF23" s="194"/>
      <c r="AG23" s="194"/>
      <c r="AH23" s="194"/>
      <c r="AI23" s="194"/>
      <c r="AJ23" s="194"/>
      <c r="AK23" s="194"/>
      <c r="AL23" s="194"/>
      <c r="AM23" s="194"/>
      <c r="AN23" s="194"/>
      <c r="AO23" s="194"/>
      <c r="AP23" s="194"/>
      <c r="AQ23" s="194"/>
      <c r="AR23" s="194"/>
      <c r="AS23" s="194"/>
      <c r="AT23" s="194"/>
      <c r="AU23" s="194"/>
      <c r="AV23" s="194"/>
      <c r="AW23" s="194"/>
      <c r="AX23" s="194"/>
      <c r="AY23" s="194"/>
      <c r="AZ23" s="194"/>
      <c r="BA23" s="194"/>
      <c r="BB23" s="194"/>
      <c r="BC23" s="194"/>
      <c r="BD23" s="194"/>
      <c r="BE23" s="194"/>
      <c r="BF23" s="194"/>
      <c r="BG23" s="194"/>
      <c r="BH23" s="194"/>
      <c r="BI23" s="194"/>
      <c r="BJ23" s="194"/>
      <c r="BK23" s="194"/>
      <c r="BL23" s="194"/>
      <c r="BM23" s="194"/>
      <c r="BN23" s="194"/>
      <c r="BO23" s="194"/>
      <c r="BP23" s="194"/>
      <c r="BQ23" s="194"/>
      <c r="BR23" s="194"/>
      <c r="BS23" s="194"/>
      <c r="BT23" s="194"/>
      <c r="BU23" s="194"/>
      <c r="BV23" s="194"/>
      <c r="BW23" s="194"/>
      <c r="BX23" s="194"/>
      <c r="BY23" s="194"/>
      <c r="BZ23" s="194"/>
      <c r="CA23" s="194"/>
      <c r="CB23" s="194"/>
      <c r="CC23" s="194"/>
      <c r="CD23" s="194"/>
      <c r="CE23" s="194"/>
      <c r="CF23" s="194"/>
      <c r="CG23" s="194"/>
      <c r="CH23" s="194"/>
      <c r="CI23" s="194"/>
      <c r="CJ23" s="194"/>
      <c r="CK23" s="194"/>
      <c r="CL23" s="194"/>
      <c r="CM23" s="194"/>
      <c r="CN23" s="194"/>
      <c r="CO23" s="194"/>
      <c r="CP23" s="194"/>
      <c r="CQ23" s="194"/>
      <c r="CR23" s="194"/>
      <c r="CS23" s="194"/>
      <c r="CT23" s="194"/>
      <c r="CU23" s="194"/>
      <c r="CV23" s="194"/>
      <c r="CW23" s="194"/>
      <c r="CX23" s="194"/>
      <c r="CY23" s="194"/>
      <c r="CZ23" s="194"/>
      <c r="DA23" s="194"/>
      <c r="DB23" s="194"/>
      <c r="DC23" s="194"/>
      <c r="DD23" s="194"/>
      <c r="DE23" s="194"/>
      <c r="DF23" s="194"/>
      <c r="DG23" s="194"/>
      <c r="DH23" s="194"/>
      <c r="DI23" s="194"/>
      <c r="DJ23" s="194"/>
      <c r="DK23" s="194"/>
      <c r="DL23" s="194"/>
      <c r="DM23" s="194"/>
      <c r="DN23" s="194"/>
      <c r="DO23" s="194"/>
      <c r="DP23" s="194"/>
      <c r="DQ23" s="194"/>
      <c r="DR23" s="194"/>
      <c r="DS23" s="194"/>
      <c r="DT23" s="194"/>
      <c r="DU23" s="194"/>
      <c r="DV23" s="194"/>
      <c r="DW23" s="194"/>
      <c r="DX23" s="194"/>
      <c r="DY23" s="168"/>
      <c r="DZ23" s="168"/>
      <c r="EA23" s="168"/>
      <c r="EB23" s="168"/>
      <c r="EC23" s="168"/>
      <c r="ED23" s="168"/>
      <c r="EE23" s="168"/>
      <c r="EF23" s="168"/>
      <c r="EG23" s="168"/>
      <c r="EH23" s="168"/>
      <c r="EI23" s="168"/>
      <c r="EJ23" s="168"/>
      <c r="EK23" s="168"/>
      <c r="EL23" s="168"/>
      <c r="EM23" s="168"/>
      <c r="EN23" s="168"/>
      <c r="EO23" s="168"/>
      <c r="EP23" s="168"/>
      <c r="EQ23" s="168"/>
      <c r="ER23" s="168"/>
      <c r="ES23" s="168"/>
      <c r="ET23" s="168"/>
      <c r="EU23" s="168"/>
      <c r="EV23" s="168"/>
    </row>
    <row r="24" spans="1:153" ht="94.15" customHeight="1" thickBot="1" x14ac:dyDescent="0.25">
      <c r="A24" s="306" t="s">
        <v>310</v>
      </c>
      <c r="B24" s="307"/>
      <c r="C24" s="124" t="s">
        <v>313</v>
      </c>
      <c r="D24" s="124" t="s">
        <v>312</v>
      </c>
      <c r="E24" s="124" t="s">
        <v>314</v>
      </c>
      <c r="F24" s="124" t="s">
        <v>316</v>
      </c>
      <c r="G24" s="124" t="s">
        <v>317</v>
      </c>
      <c r="H24" s="125" t="s">
        <v>311</v>
      </c>
      <c r="I24" s="308" t="s">
        <v>328</v>
      </c>
      <c r="J24" s="309"/>
      <c r="M24" s="310" t="s">
        <v>306</v>
      </c>
      <c r="N24" s="311"/>
      <c r="O24" s="311"/>
      <c r="P24" s="311"/>
      <c r="Q24" s="311"/>
      <c r="R24" s="311"/>
      <c r="S24" s="311"/>
      <c r="T24" s="311"/>
      <c r="U24" s="311"/>
      <c r="V24" s="311"/>
      <c r="W24" s="311"/>
      <c r="X24" s="311"/>
      <c r="Y24" s="311"/>
      <c r="Z24" s="311"/>
      <c r="AA24" s="311"/>
      <c r="AB24" s="311"/>
      <c r="AC24" s="311"/>
      <c r="AD24" s="311"/>
      <c r="AE24" s="311"/>
      <c r="AF24" s="311"/>
      <c r="AG24" s="311"/>
      <c r="AH24" s="311"/>
      <c r="AI24" s="311"/>
      <c r="AJ24" s="311"/>
      <c r="AK24" s="311"/>
      <c r="AL24" s="311"/>
      <c r="AM24" s="311"/>
      <c r="AN24" s="311"/>
      <c r="AO24" s="311"/>
      <c r="AP24" s="311"/>
      <c r="AQ24" s="311"/>
      <c r="AR24" s="311"/>
      <c r="AS24" s="311"/>
      <c r="AT24" s="311"/>
      <c r="AU24" s="311"/>
      <c r="AV24" s="312"/>
      <c r="AW24" s="194"/>
      <c r="AX24" s="194"/>
      <c r="AY24" s="194"/>
      <c r="AZ24" s="194"/>
      <c r="BA24" s="194"/>
      <c r="BB24" s="194"/>
      <c r="BC24" s="194"/>
      <c r="BD24" s="194"/>
      <c r="BE24" s="194"/>
      <c r="BF24" s="194"/>
      <c r="BG24" s="194"/>
      <c r="BH24" s="194"/>
      <c r="BI24" s="194"/>
      <c r="BJ24" s="194"/>
      <c r="BK24" s="194"/>
      <c r="BL24" s="194"/>
      <c r="BM24" s="194"/>
      <c r="BN24" s="194"/>
      <c r="BO24" s="194"/>
      <c r="BP24" s="194"/>
      <c r="BQ24" s="194"/>
      <c r="BR24" s="194"/>
      <c r="BS24" s="194"/>
      <c r="BT24" s="194"/>
      <c r="BU24" s="194"/>
      <c r="BV24" s="194"/>
      <c r="BW24" s="194"/>
      <c r="BX24" s="194"/>
      <c r="BY24" s="194"/>
      <c r="BZ24" s="194"/>
      <c r="CA24" s="194"/>
      <c r="CB24" s="194"/>
      <c r="CC24" s="194"/>
      <c r="CD24" s="194"/>
      <c r="CE24" s="194"/>
      <c r="CF24" s="194"/>
      <c r="CG24" s="194"/>
      <c r="CH24" s="194"/>
      <c r="CI24" s="194"/>
      <c r="CJ24" s="194"/>
      <c r="CK24" s="194"/>
      <c r="CL24" s="194"/>
      <c r="CM24" s="194"/>
      <c r="CN24" s="194"/>
      <c r="CO24" s="194"/>
      <c r="CP24" s="194"/>
      <c r="CQ24" s="194"/>
      <c r="CR24" s="194"/>
      <c r="CS24" s="194"/>
      <c r="CT24" s="194"/>
      <c r="CU24" s="194"/>
      <c r="CV24" s="194"/>
      <c r="CW24" s="194"/>
      <c r="CX24" s="194"/>
      <c r="CY24" s="194"/>
      <c r="CZ24" s="194"/>
      <c r="DA24" s="194"/>
      <c r="DB24" s="194"/>
      <c r="DC24" s="194"/>
      <c r="DD24" s="194"/>
      <c r="DE24" s="194"/>
      <c r="DF24" s="194"/>
      <c r="DG24" s="194"/>
      <c r="DH24" s="194"/>
      <c r="DI24" s="194"/>
      <c r="DJ24" s="194"/>
      <c r="DK24" s="194"/>
      <c r="DL24" s="194"/>
      <c r="DM24" s="194"/>
      <c r="DN24" s="194"/>
      <c r="DO24" s="194"/>
      <c r="DP24" s="194"/>
      <c r="DQ24" s="194"/>
      <c r="DR24" s="194"/>
      <c r="DS24" s="194"/>
      <c r="DT24" s="194"/>
      <c r="DU24" s="194"/>
      <c r="DV24" s="194"/>
      <c r="DW24" s="194"/>
      <c r="DX24" s="194"/>
      <c r="DY24" s="168"/>
      <c r="DZ24" s="168"/>
      <c r="EA24" s="168"/>
      <c r="EB24" s="168"/>
      <c r="EC24" s="168"/>
      <c r="ED24" s="168"/>
      <c r="EE24" s="168"/>
      <c r="EF24" s="168"/>
      <c r="EG24" s="168"/>
      <c r="EH24" s="168"/>
      <c r="EI24" s="168"/>
      <c r="EJ24" s="168"/>
      <c r="EK24" s="168"/>
      <c r="EL24" s="168"/>
      <c r="EM24" s="168"/>
      <c r="EN24" s="168"/>
      <c r="EO24" s="168"/>
      <c r="EP24" s="168"/>
      <c r="EQ24" s="168"/>
      <c r="ER24" s="168"/>
      <c r="ES24" s="168"/>
      <c r="ET24" s="168"/>
      <c r="EU24" s="168"/>
      <c r="EV24" s="168"/>
      <c r="EW24" s="168"/>
    </row>
    <row r="25" spans="1:153" ht="15" customHeight="1" x14ac:dyDescent="0.2">
      <c r="A25" s="313" t="s">
        <v>309</v>
      </c>
      <c r="B25" s="314"/>
      <c r="C25" s="117">
        <f>12*12</f>
        <v>144</v>
      </c>
      <c r="D25" s="117">
        <v>60</v>
      </c>
      <c r="E25" s="117">
        <f>IF($C$3="predĺžený",SUM(I18:EV18),SUM(I18:EV18))</f>
        <v>0</v>
      </c>
      <c r="F25" s="117">
        <v>36</v>
      </c>
      <c r="G25" s="117" t="str">
        <f>IF($G$19=H25,SUM($I$19:$EV$19)," ")</f>
        <v xml:space="preserve"> </v>
      </c>
      <c r="H25" s="118">
        <v>3.2</v>
      </c>
      <c r="I25" s="118">
        <v>12</v>
      </c>
      <c r="J25" s="118">
        <v>12</v>
      </c>
      <c r="M25" s="182" t="s">
        <v>265</v>
      </c>
      <c r="N25" s="315" t="s">
        <v>319</v>
      </c>
      <c r="O25" s="315"/>
      <c r="P25" s="315"/>
      <c r="Q25" s="315"/>
      <c r="R25" s="315"/>
      <c r="S25" s="315"/>
      <c r="T25" s="315"/>
      <c r="U25" s="315"/>
      <c r="V25" s="315"/>
      <c r="W25" s="315"/>
      <c r="X25" s="315"/>
      <c r="Y25" s="315"/>
      <c r="Z25" s="315"/>
      <c r="AA25" s="315"/>
      <c r="AB25" s="315"/>
      <c r="AC25" s="315"/>
      <c r="AD25" s="315"/>
      <c r="AE25" s="315"/>
      <c r="AF25" s="315"/>
      <c r="AG25" s="315"/>
      <c r="AH25" s="315"/>
      <c r="AI25" s="315"/>
      <c r="AJ25" s="315"/>
      <c r="AK25" s="315"/>
      <c r="AL25" s="315"/>
      <c r="AM25" s="315"/>
      <c r="AN25" s="315"/>
      <c r="AO25" s="315"/>
      <c r="AP25" s="315"/>
      <c r="AQ25" s="315"/>
      <c r="AR25" s="315"/>
      <c r="AS25" s="315"/>
      <c r="AT25" s="315"/>
      <c r="AU25" s="315"/>
      <c r="AV25" s="316"/>
      <c r="AW25" s="194"/>
      <c r="AX25" s="194"/>
      <c r="AY25" s="194"/>
      <c r="AZ25" s="194"/>
      <c r="BA25" s="194"/>
      <c r="BB25" s="194"/>
      <c r="BC25" s="194"/>
      <c r="BD25" s="194"/>
      <c r="BE25" s="194"/>
      <c r="BF25" s="194"/>
      <c r="BG25" s="194"/>
      <c r="BH25" s="194"/>
      <c r="BI25" s="194"/>
      <c r="BJ25" s="194"/>
      <c r="BK25" s="194"/>
      <c r="BL25" s="194"/>
      <c r="BM25" s="194"/>
      <c r="BN25" s="194"/>
      <c r="BO25" s="194"/>
      <c r="BP25" s="194"/>
      <c r="BQ25" s="194"/>
      <c r="BR25" s="194"/>
      <c r="BS25" s="194"/>
      <c r="BT25" s="194"/>
      <c r="BU25" s="194"/>
      <c r="BV25" s="194"/>
      <c r="BW25" s="194"/>
      <c r="BX25" s="194"/>
      <c r="BY25" s="194"/>
      <c r="BZ25" s="194"/>
      <c r="CA25" s="194"/>
      <c r="CB25" s="194"/>
      <c r="CC25" s="194"/>
      <c r="CD25" s="194"/>
      <c r="CE25" s="194"/>
      <c r="CF25" s="194"/>
      <c r="CG25" s="194"/>
      <c r="CH25" s="194"/>
      <c r="CI25" s="194"/>
      <c r="CJ25" s="194"/>
      <c r="CK25" s="194"/>
      <c r="CL25" s="194"/>
      <c r="CM25" s="194"/>
      <c r="CN25" s="194"/>
      <c r="CO25" s="194"/>
      <c r="CP25" s="194"/>
      <c r="CQ25" s="194"/>
      <c r="CR25" s="194"/>
      <c r="CS25" s="194"/>
      <c r="CT25" s="194"/>
      <c r="CU25" s="194"/>
      <c r="CV25" s="194"/>
      <c r="CW25" s="194"/>
      <c r="CX25" s="194"/>
      <c r="CY25" s="194"/>
      <c r="CZ25" s="194"/>
      <c r="DA25" s="194"/>
      <c r="DB25" s="194"/>
      <c r="DC25" s="194"/>
      <c r="DD25" s="194"/>
      <c r="DE25" s="194"/>
      <c r="DF25" s="194"/>
      <c r="DG25" s="194"/>
      <c r="DH25" s="194"/>
      <c r="DI25" s="194"/>
      <c r="DJ25" s="194"/>
      <c r="DK25" s="194"/>
      <c r="DL25" s="194"/>
      <c r="DM25" s="194"/>
      <c r="DN25" s="194"/>
      <c r="DO25" s="194"/>
      <c r="DP25" s="194"/>
      <c r="DQ25" s="194"/>
      <c r="DR25" s="194"/>
      <c r="DS25" s="194"/>
      <c r="DT25" s="194"/>
      <c r="DU25" s="194"/>
      <c r="DV25" s="194"/>
      <c r="DW25" s="194"/>
      <c r="DX25" s="194"/>
      <c r="DY25" s="168"/>
      <c r="DZ25" s="168"/>
      <c r="EA25" s="168"/>
      <c r="EB25" s="168"/>
      <c r="EC25" s="168"/>
      <c r="ED25" s="168"/>
      <c r="EE25" s="168"/>
      <c r="EF25" s="168"/>
      <c r="EG25" s="168"/>
      <c r="EH25" s="168"/>
      <c r="EI25" s="168"/>
      <c r="EJ25" s="168"/>
      <c r="EK25" s="168"/>
      <c r="EL25" s="168"/>
      <c r="EM25" s="168"/>
      <c r="EN25" s="168"/>
      <c r="EO25" s="168"/>
      <c r="EP25" s="168"/>
      <c r="EQ25" s="168"/>
      <c r="ER25" s="168"/>
      <c r="ES25" s="168"/>
      <c r="ET25" s="168"/>
      <c r="EU25" s="168"/>
      <c r="EV25" s="168"/>
      <c r="EW25" s="168"/>
    </row>
    <row r="26" spans="1:153" ht="15" customHeight="1" x14ac:dyDescent="0.2">
      <c r="A26" s="317" t="s">
        <v>0</v>
      </c>
      <c r="B26" s="318"/>
      <c r="C26" s="106">
        <f>12*8</f>
        <v>96</v>
      </c>
      <c r="D26" s="106">
        <v>60</v>
      </c>
      <c r="E26" s="106">
        <f>IF($C$3="predĺžený",SUM(I18:EV18),SUM(I18:CZ18))</f>
        <v>0</v>
      </c>
      <c r="F26" s="106">
        <v>36</v>
      </c>
      <c r="G26" s="117">
        <f>IF($G$19=H26,SUM($I$19:$CZ$19)," ")</f>
        <v>0</v>
      </c>
      <c r="H26" s="119">
        <v>2.5</v>
      </c>
      <c r="I26" s="119">
        <v>8</v>
      </c>
      <c r="J26" s="119">
        <v>12</v>
      </c>
      <c r="M26" s="180" t="s">
        <v>266</v>
      </c>
      <c r="N26" s="319" t="s">
        <v>320</v>
      </c>
      <c r="O26" s="319"/>
      <c r="P26" s="319"/>
      <c r="Q26" s="319"/>
      <c r="R26" s="319"/>
      <c r="S26" s="319"/>
      <c r="T26" s="319"/>
      <c r="U26" s="319"/>
      <c r="V26" s="319"/>
      <c r="W26" s="319"/>
      <c r="X26" s="319"/>
      <c r="Y26" s="319"/>
      <c r="Z26" s="319"/>
      <c r="AA26" s="319"/>
      <c r="AB26" s="319"/>
      <c r="AC26" s="319"/>
      <c r="AD26" s="319"/>
      <c r="AE26" s="319"/>
      <c r="AF26" s="319"/>
      <c r="AG26" s="319"/>
      <c r="AH26" s="319"/>
      <c r="AI26" s="319"/>
      <c r="AJ26" s="319"/>
      <c r="AK26" s="319"/>
      <c r="AL26" s="319"/>
      <c r="AM26" s="319"/>
      <c r="AN26" s="319"/>
      <c r="AO26" s="319"/>
      <c r="AP26" s="319"/>
      <c r="AQ26" s="319"/>
      <c r="AR26" s="319"/>
      <c r="AS26" s="319"/>
      <c r="AT26" s="319"/>
      <c r="AU26" s="319"/>
      <c r="AV26" s="320"/>
      <c r="AW26" s="194"/>
      <c r="AX26" s="194"/>
      <c r="AY26" s="194"/>
      <c r="AZ26" s="194"/>
      <c r="BA26" s="194"/>
      <c r="BB26" s="194"/>
      <c r="BC26" s="194"/>
      <c r="BD26" s="194"/>
      <c r="BE26" s="194"/>
      <c r="BF26" s="194"/>
      <c r="BG26" s="194"/>
      <c r="BH26" s="194"/>
      <c r="BI26" s="194"/>
      <c r="BJ26" s="194"/>
      <c r="BK26" s="194"/>
      <c r="BL26" s="194"/>
      <c r="BM26" s="194"/>
      <c r="BN26" s="194"/>
      <c r="BO26" s="194"/>
      <c r="BP26" s="194"/>
      <c r="BQ26" s="194"/>
      <c r="BR26" s="194"/>
      <c r="BS26" s="194"/>
      <c r="BT26" s="194"/>
      <c r="BU26" s="194"/>
      <c r="BV26" s="194"/>
      <c r="BW26" s="194"/>
      <c r="BX26" s="194"/>
      <c r="BY26" s="194"/>
      <c r="BZ26" s="194"/>
      <c r="CA26" s="194"/>
      <c r="CB26" s="194"/>
      <c r="CC26" s="194"/>
      <c r="CD26" s="194"/>
      <c r="CE26" s="194"/>
      <c r="CF26" s="194"/>
      <c r="CG26" s="194"/>
      <c r="CH26" s="194"/>
      <c r="CI26" s="194"/>
      <c r="CJ26" s="194"/>
      <c r="CK26" s="194"/>
      <c r="CL26" s="194"/>
      <c r="CM26" s="194"/>
      <c r="CN26" s="194"/>
      <c r="CO26" s="194"/>
      <c r="CP26" s="194"/>
      <c r="CQ26" s="194"/>
      <c r="CR26" s="194"/>
      <c r="CS26" s="194"/>
      <c r="CT26" s="194"/>
      <c r="CU26" s="194"/>
      <c r="CV26" s="194"/>
      <c r="CW26" s="194"/>
      <c r="CX26" s="194"/>
      <c r="CY26" s="194"/>
      <c r="CZ26" s="194"/>
      <c r="DA26" s="194"/>
      <c r="DB26" s="194"/>
      <c r="DC26" s="194"/>
      <c r="DD26" s="194"/>
      <c r="DE26" s="194"/>
      <c r="DF26" s="194"/>
      <c r="DG26" s="194"/>
      <c r="DH26" s="194"/>
      <c r="DI26" s="194"/>
      <c r="DJ26" s="194"/>
      <c r="DK26" s="194"/>
      <c r="DL26" s="194"/>
      <c r="DM26" s="194"/>
      <c r="DN26" s="194"/>
      <c r="DO26" s="194"/>
      <c r="DP26" s="194"/>
      <c r="DQ26" s="194"/>
      <c r="DR26" s="194"/>
      <c r="DS26" s="194"/>
      <c r="DT26" s="194"/>
      <c r="DU26" s="194"/>
      <c r="DV26" s="194"/>
      <c r="DW26" s="194"/>
      <c r="DX26" s="194"/>
      <c r="DY26" s="168"/>
      <c r="DZ26" s="168"/>
      <c r="EA26" s="168"/>
      <c r="EB26" s="168"/>
      <c r="EC26" s="168"/>
      <c r="ED26" s="168"/>
      <c r="EE26" s="168"/>
      <c r="EF26" s="168"/>
      <c r="EG26" s="168"/>
      <c r="EH26" s="168"/>
      <c r="EI26" s="168"/>
      <c r="EJ26" s="168"/>
      <c r="EK26" s="168"/>
      <c r="EL26" s="168"/>
      <c r="EM26" s="168"/>
      <c r="EN26" s="168"/>
      <c r="EO26" s="168"/>
      <c r="EP26" s="168"/>
      <c r="EQ26" s="168"/>
      <c r="ER26" s="168"/>
      <c r="ES26" s="168"/>
      <c r="ET26" s="168"/>
      <c r="EU26" s="168"/>
      <c r="EV26" s="168"/>
      <c r="EW26" s="168"/>
    </row>
    <row r="27" spans="1:153" ht="15" customHeight="1" thickBot="1" x14ac:dyDescent="0.25">
      <c r="A27" s="300" t="s">
        <v>307</v>
      </c>
      <c r="B27" s="301"/>
      <c r="C27" s="107">
        <f>6*12</f>
        <v>72</v>
      </c>
      <c r="D27" s="107">
        <v>36</v>
      </c>
      <c r="E27" s="107">
        <f>IF($C$3="predĺžený",SUM(I18:EV18),SUM(I18:CB18))</f>
        <v>0</v>
      </c>
      <c r="F27" s="107">
        <v>36</v>
      </c>
      <c r="G27" s="117" t="str">
        <f>IF($G$19=H27,SUM($I$19:$CB$19)," ")</f>
        <v xml:space="preserve"> </v>
      </c>
      <c r="H27" s="116">
        <v>1.6</v>
      </c>
      <c r="I27" s="116">
        <v>6</v>
      </c>
      <c r="J27" s="116">
        <v>10</v>
      </c>
      <c r="M27" s="183" t="s">
        <v>274</v>
      </c>
      <c r="N27" s="302" t="s">
        <v>318</v>
      </c>
      <c r="O27" s="302"/>
      <c r="P27" s="302"/>
      <c r="Q27" s="302"/>
      <c r="R27" s="302"/>
      <c r="S27" s="302"/>
      <c r="T27" s="302"/>
      <c r="U27" s="302"/>
      <c r="V27" s="302"/>
      <c r="W27" s="302"/>
      <c r="X27" s="302"/>
      <c r="Y27" s="302"/>
      <c r="Z27" s="302"/>
      <c r="AA27" s="302"/>
      <c r="AB27" s="302"/>
      <c r="AC27" s="302"/>
      <c r="AD27" s="302"/>
      <c r="AE27" s="302"/>
      <c r="AF27" s="302"/>
      <c r="AG27" s="302"/>
      <c r="AH27" s="302"/>
      <c r="AI27" s="302"/>
      <c r="AJ27" s="302"/>
      <c r="AK27" s="302"/>
      <c r="AL27" s="302"/>
      <c r="AM27" s="302"/>
      <c r="AN27" s="302"/>
      <c r="AO27" s="302"/>
      <c r="AP27" s="302"/>
      <c r="AQ27" s="302"/>
      <c r="AR27" s="302"/>
      <c r="AS27" s="302"/>
      <c r="AT27" s="302"/>
      <c r="AU27" s="302"/>
      <c r="AV27" s="303"/>
      <c r="AW27" s="194"/>
      <c r="AX27" s="194"/>
      <c r="AY27" s="194"/>
      <c r="AZ27" s="194"/>
      <c r="BA27" s="194"/>
      <c r="BB27" s="194"/>
      <c r="BC27" s="194"/>
      <c r="BD27" s="194"/>
      <c r="BE27" s="194"/>
      <c r="BF27" s="194"/>
      <c r="BG27" s="194"/>
      <c r="BH27" s="194"/>
      <c r="BI27" s="194"/>
      <c r="BJ27" s="194"/>
      <c r="BK27" s="194"/>
      <c r="BL27" s="194"/>
      <c r="BM27" s="194"/>
      <c r="BN27" s="194"/>
      <c r="BO27" s="194"/>
      <c r="BP27" s="194"/>
      <c r="BQ27" s="194"/>
      <c r="BR27" s="194"/>
      <c r="BS27" s="194"/>
      <c r="BT27" s="194"/>
      <c r="BU27" s="194"/>
      <c r="BV27" s="194"/>
      <c r="BW27" s="194"/>
      <c r="BX27" s="194"/>
      <c r="BY27" s="194"/>
      <c r="BZ27" s="194"/>
      <c r="CA27" s="194"/>
      <c r="CB27" s="194"/>
      <c r="CC27" s="194"/>
      <c r="CD27" s="194"/>
      <c r="CE27" s="194"/>
      <c r="CF27" s="194"/>
      <c r="CG27" s="194"/>
      <c r="CH27" s="194"/>
      <c r="CI27" s="194"/>
      <c r="CJ27" s="194"/>
      <c r="CK27" s="194"/>
      <c r="CL27" s="194"/>
      <c r="CM27" s="194"/>
      <c r="CN27" s="194"/>
      <c r="CO27" s="194"/>
      <c r="CP27" s="194"/>
      <c r="CQ27" s="194"/>
      <c r="CR27" s="194"/>
      <c r="CS27" s="194"/>
      <c r="CT27" s="194"/>
      <c r="CU27" s="194"/>
      <c r="CV27" s="194"/>
      <c r="CW27" s="194"/>
      <c r="CX27" s="194"/>
      <c r="CY27" s="194"/>
      <c r="CZ27" s="194"/>
      <c r="DA27" s="194"/>
      <c r="DB27" s="194"/>
      <c r="DC27" s="194"/>
      <c r="DD27" s="194"/>
      <c r="DE27" s="194"/>
      <c r="DF27" s="194"/>
      <c r="DG27" s="194"/>
      <c r="DH27" s="194"/>
      <c r="DI27" s="194"/>
      <c r="DJ27" s="194"/>
      <c r="DK27" s="194"/>
      <c r="DL27" s="194"/>
      <c r="DM27" s="194"/>
      <c r="DN27" s="194"/>
      <c r="DO27" s="194"/>
      <c r="DP27" s="194"/>
      <c r="DQ27" s="194"/>
      <c r="DR27" s="194"/>
      <c r="DS27" s="194"/>
      <c r="DT27" s="194"/>
      <c r="DU27" s="194"/>
      <c r="DV27" s="194"/>
      <c r="DW27" s="194"/>
      <c r="DX27" s="194"/>
      <c r="DY27" s="168"/>
      <c r="DZ27" s="168"/>
      <c r="EA27" s="168"/>
      <c r="EB27" s="168"/>
      <c r="EC27" s="168"/>
      <c r="ED27" s="168"/>
      <c r="EE27" s="168"/>
      <c r="EF27" s="168"/>
      <c r="EG27" s="168"/>
      <c r="EH27" s="168"/>
      <c r="EI27" s="168"/>
      <c r="EJ27" s="168"/>
      <c r="EK27" s="168"/>
      <c r="EL27" s="168"/>
      <c r="EM27" s="168"/>
      <c r="EN27" s="168"/>
      <c r="EO27" s="168"/>
      <c r="EP27" s="168"/>
      <c r="EQ27" s="168"/>
      <c r="ER27" s="168"/>
      <c r="ES27" s="168"/>
      <c r="ET27" s="168"/>
      <c r="EU27" s="168"/>
      <c r="EV27" s="168"/>
      <c r="EW27" s="168"/>
    </row>
    <row r="28" spans="1:153" ht="15" customHeight="1" thickBot="1" x14ac:dyDescent="0.3">
      <c r="A28" s="120" t="s">
        <v>347</v>
      </c>
      <c r="B28" s="122"/>
      <c r="C28" s="128">
        <f>VLOOKUP(E2,A25:C27,3,)</f>
        <v>96</v>
      </c>
      <c r="D28" s="123">
        <f>VLOOKUP($E$2,A25:D27,4,)</f>
        <v>60</v>
      </c>
      <c r="E28" s="128">
        <f>VLOOKUP($E$2,A25:E27,5,)</f>
        <v>0</v>
      </c>
      <c r="F28" s="123">
        <f>VLOOKUP($E$2,A25:F27,6,)</f>
        <v>36</v>
      </c>
      <c r="G28" s="128">
        <f>VLOOKUP($E$2,A25:G27,7,)</f>
        <v>0</v>
      </c>
      <c r="H28" s="129">
        <f>VLOOKUP($E$2,A25:H27,8,)</f>
        <v>2.5</v>
      </c>
      <c r="I28" s="129">
        <f>VLOOKUP($E$2,A25:I27,9,)</f>
        <v>8</v>
      </c>
      <c r="J28" s="129">
        <f>VLOOKUP($E$2,A25:J27,10,)</f>
        <v>12</v>
      </c>
      <c r="M28" s="181"/>
      <c r="N28" s="304" t="str">
        <f>VLOOKUP($E$2,A25:N27,14,)</f>
        <v>PM projektov so zložitosťou 2,5 alebo zástupca PM projektov so zložitosťou minimálne 3,2</v>
      </c>
      <c r="O28" s="304"/>
      <c r="P28" s="304"/>
      <c r="Q28" s="304"/>
      <c r="R28" s="304"/>
      <c r="S28" s="304"/>
      <c r="T28" s="304"/>
      <c r="U28" s="304"/>
      <c r="V28" s="304"/>
      <c r="W28" s="304"/>
      <c r="X28" s="304"/>
      <c r="Y28" s="304"/>
      <c r="Z28" s="304"/>
      <c r="AA28" s="304"/>
      <c r="AB28" s="304"/>
      <c r="AC28" s="304"/>
      <c r="AD28" s="304"/>
      <c r="AE28" s="304"/>
      <c r="AF28" s="304"/>
      <c r="AG28" s="304"/>
      <c r="AH28" s="304"/>
      <c r="AI28" s="304"/>
      <c r="AJ28" s="304"/>
      <c r="AK28" s="304"/>
      <c r="AL28" s="304"/>
      <c r="AM28" s="304"/>
      <c r="AN28" s="304"/>
      <c r="AO28" s="304"/>
      <c r="AP28" s="304"/>
      <c r="AQ28" s="304"/>
      <c r="AR28" s="304"/>
      <c r="AS28" s="304"/>
      <c r="AT28" s="304"/>
      <c r="AU28" s="304"/>
      <c r="AV28" s="305"/>
      <c r="AW28" s="168"/>
      <c r="AX28" s="168"/>
      <c r="AY28" s="168"/>
      <c r="AZ28" s="168"/>
      <c r="BA28" s="168"/>
      <c r="BB28" s="168"/>
      <c r="BC28" s="168"/>
      <c r="BD28" s="168"/>
      <c r="BE28" s="168"/>
      <c r="BF28" s="168"/>
      <c r="BG28" s="168"/>
      <c r="BH28" s="168"/>
      <c r="BI28" s="168"/>
      <c r="BJ28" s="168"/>
      <c r="BK28" s="168"/>
      <c r="BL28" s="168"/>
      <c r="BM28" s="168"/>
      <c r="BN28" s="168"/>
      <c r="BO28" s="168"/>
      <c r="BP28" s="168"/>
      <c r="BQ28" s="168"/>
      <c r="BR28" s="168"/>
      <c r="BS28" s="168"/>
      <c r="BT28" s="168"/>
      <c r="BU28" s="168"/>
      <c r="BV28" s="168"/>
      <c r="BW28" s="168"/>
      <c r="BX28" s="168"/>
      <c r="BY28" s="168"/>
      <c r="BZ28" s="168"/>
      <c r="CA28" s="168"/>
      <c r="CB28" s="168"/>
      <c r="CC28" s="168"/>
      <c r="CD28" s="168"/>
      <c r="CE28" s="168"/>
      <c r="CF28" s="168"/>
      <c r="CG28" s="168"/>
      <c r="CH28" s="168"/>
      <c r="CI28" s="168"/>
      <c r="CJ28" s="168"/>
      <c r="CK28" s="168"/>
      <c r="CL28" s="168"/>
      <c r="CM28" s="168"/>
      <c r="CN28" s="168"/>
      <c r="CO28" s="168"/>
      <c r="CP28" s="168"/>
      <c r="CQ28" s="168"/>
      <c r="CR28" s="168"/>
      <c r="CS28" s="168"/>
      <c r="CT28" s="168"/>
      <c r="CU28" s="168"/>
      <c r="CV28" s="168"/>
      <c r="CW28" s="168"/>
      <c r="CX28" s="168"/>
      <c r="CY28" s="168"/>
      <c r="CZ28" s="168"/>
      <c r="DA28" s="168"/>
      <c r="DB28" s="168"/>
      <c r="DC28" s="168"/>
      <c r="DD28" s="168"/>
      <c r="DE28" s="168"/>
      <c r="DF28" s="168"/>
      <c r="DG28" s="168"/>
      <c r="DH28" s="168"/>
      <c r="DI28" s="168"/>
      <c r="DJ28" s="168"/>
      <c r="DK28" s="168"/>
      <c r="DL28" s="168"/>
      <c r="DM28" s="168"/>
      <c r="DN28" s="168"/>
      <c r="DO28" s="168"/>
      <c r="DP28" s="168"/>
      <c r="DQ28" s="168"/>
      <c r="DR28" s="168"/>
      <c r="DS28" s="168"/>
      <c r="DT28" s="168"/>
      <c r="DU28" s="168"/>
      <c r="DV28" s="168"/>
      <c r="DW28" s="168"/>
      <c r="DX28" s="168"/>
      <c r="DY28" s="168"/>
      <c r="DZ28" s="168"/>
      <c r="EA28" s="168"/>
      <c r="EB28" s="168"/>
      <c r="EC28" s="168"/>
      <c r="ED28" s="168"/>
      <c r="EE28" s="168"/>
      <c r="EF28" s="168"/>
      <c r="EG28" s="168"/>
      <c r="EH28" s="168"/>
      <c r="EI28" s="168"/>
      <c r="EJ28" s="168"/>
      <c r="EK28" s="168"/>
      <c r="EL28" s="168"/>
      <c r="EM28" s="168"/>
      <c r="EN28" s="168"/>
      <c r="EO28" s="168"/>
      <c r="EP28" s="168"/>
      <c r="EQ28" s="168"/>
      <c r="ER28" s="168"/>
      <c r="ES28" s="168"/>
      <c r="ET28" s="168"/>
      <c r="EU28" s="168"/>
      <c r="EV28" s="168"/>
      <c r="EW28" s="168"/>
    </row>
    <row r="29" spans="1:153" x14ac:dyDescent="0.2">
      <c r="A29" s="168"/>
      <c r="B29" s="168"/>
      <c r="C29" s="191"/>
      <c r="D29" s="191"/>
      <c r="E29" s="191"/>
      <c r="F29" s="191"/>
      <c r="G29" s="191"/>
      <c r="H29" s="168"/>
      <c r="I29" s="168"/>
      <c r="J29" s="198"/>
      <c r="K29" s="199"/>
      <c r="L29" s="200"/>
      <c r="M29" s="201"/>
      <c r="N29" s="202"/>
      <c r="O29" s="202"/>
      <c r="P29" s="201"/>
      <c r="Q29" s="203"/>
      <c r="R29" s="204"/>
      <c r="S29" s="202"/>
      <c r="T29" s="168"/>
      <c r="U29" s="168"/>
      <c r="V29" s="168"/>
      <c r="W29" s="168"/>
      <c r="X29" s="168"/>
      <c r="Y29" s="168"/>
      <c r="Z29" s="168"/>
      <c r="AA29" s="168"/>
      <c r="AB29" s="168"/>
      <c r="AC29" s="168"/>
      <c r="AD29" s="168"/>
      <c r="AE29" s="168"/>
      <c r="AF29" s="168"/>
      <c r="AG29" s="168" t="s">
        <v>308</v>
      </c>
      <c r="AH29" s="168"/>
      <c r="AI29" s="168"/>
      <c r="AJ29" s="168"/>
      <c r="AK29" s="168"/>
      <c r="AL29" s="168"/>
      <c r="AM29" s="168"/>
      <c r="AN29" s="168"/>
      <c r="AO29" s="168"/>
      <c r="AP29" s="168"/>
      <c r="AQ29" s="168"/>
      <c r="AR29" s="168"/>
      <c r="AS29" s="168"/>
      <c r="AT29" s="168"/>
      <c r="AU29" s="168"/>
      <c r="AV29" s="168"/>
      <c r="AW29" s="168"/>
      <c r="AX29" s="168"/>
      <c r="AY29" s="168"/>
      <c r="AZ29" s="168"/>
      <c r="BA29" s="168"/>
      <c r="BB29" s="168"/>
      <c r="BC29" s="168"/>
      <c r="BD29" s="168"/>
      <c r="BE29" s="168"/>
      <c r="BF29" s="168"/>
      <c r="BG29" s="168"/>
      <c r="BH29" s="168"/>
      <c r="BI29" s="168"/>
      <c r="BJ29" s="168"/>
      <c r="BK29" s="168"/>
      <c r="BL29" s="168"/>
      <c r="BM29" s="168"/>
      <c r="BN29" s="168"/>
      <c r="BO29" s="168"/>
      <c r="BP29" s="168"/>
      <c r="BQ29" s="168"/>
      <c r="BR29" s="168"/>
      <c r="BS29" s="168"/>
      <c r="BT29" s="168"/>
      <c r="BU29" s="168"/>
      <c r="BV29" s="168"/>
      <c r="BW29" s="168"/>
      <c r="BX29" s="168"/>
      <c r="BY29" s="168"/>
      <c r="BZ29" s="168"/>
      <c r="CA29" s="168"/>
      <c r="CB29" s="168"/>
      <c r="CC29" s="168"/>
      <c r="CD29" s="168"/>
      <c r="CE29" s="168"/>
      <c r="CF29" s="168"/>
      <c r="CG29" s="168"/>
      <c r="CH29" s="168"/>
      <c r="CI29" s="168"/>
      <c r="CJ29" s="168"/>
      <c r="CK29" s="168"/>
      <c r="CL29" s="168"/>
      <c r="CM29" s="168"/>
      <c r="CN29" s="168"/>
      <c r="CO29" s="168"/>
      <c r="CP29" s="168"/>
      <c r="CQ29" s="168"/>
      <c r="CR29" s="168"/>
      <c r="CS29" s="168"/>
      <c r="CT29" s="168"/>
      <c r="CU29" s="168"/>
      <c r="CV29" s="168"/>
      <c r="CW29" s="168"/>
      <c r="CX29" s="168"/>
      <c r="CY29" s="168"/>
      <c r="CZ29" s="168"/>
      <c r="DA29" s="168"/>
      <c r="DB29" s="168"/>
      <c r="DC29" s="168"/>
      <c r="DD29" s="168"/>
      <c r="DE29" s="168"/>
      <c r="DF29" s="168"/>
      <c r="DG29" s="168"/>
      <c r="DH29" s="168"/>
      <c r="DI29" s="168"/>
      <c r="DJ29" s="168"/>
      <c r="DK29" s="168"/>
      <c r="DL29" s="168"/>
      <c r="DM29" s="168"/>
      <c r="DN29" s="168"/>
      <c r="DO29" s="168"/>
      <c r="DP29" s="168"/>
      <c r="DQ29" s="168"/>
      <c r="DR29" s="168"/>
      <c r="DS29" s="168"/>
      <c r="DT29" s="168"/>
      <c r="DU29" s="168"/>
      <c r="DV29" s="168"/>
      <c r="DW29" s="168"/>
      <c r="DX29" s="168"/>
      <c r="DY29" s="168"/>
      <c r="DZ29" s="168"/>
      <c r="EA29" s="168"/>
      <c r="EB29" s="168"/>
      <c r="EC29" s="168"/>
      <c r="ED29" s="168"/>
      <c r="EE29" s="168"/>
      <c r="EF29" s="168"/>
      <c r="EG29" s="168"/>
      <c r="EH29" s="168"/>
      <c r="EI29" s="168"/>
      <c r="EJ29" s="168"/>
      <c r="EK29" s="168"/>
      <c r="EL29" s="168"/>
      <c r="EM29" s="168"/>
      <c r="EN29" s="168"/>
      <c r="EO29" s="168"/>
      <c r="EP29" s="168"/>
      <c r="EQ29" s="168"/>
      <c r="ER29" s="168"/>
      <c r="ES29" s="168"/>
      <c r="ET29" s="168"/>
      <c r="EU29" s="168"/>
      <c r="EV29" s="168"/>
      <c r="EW29" s="168"/>
    </row>
    <row r="30" spans="1:153" ht="15" x14ac:dyDescent="0.25">
      <c r="A30" s="168"/>
      <c r="B30" s="205"/>
      <c r="C30" s="206"/>
      <c r="D30" s="206"/>
      <c r="E30" s="206"/>
      <c r="F30" s="206"/>
      <c r="G30" s="191"/>
      <c r="H30" s="168"/>
      <c r="I30" s="168"/>
      <c r="J30" s="198"/>
      <c r="K30" s="199"/>
      <c r="L30" s="200"/>
      <c r="M30" s="201"/>
      <c r="N30" s="202"/>
      <c r="O30" s="202"/>
      <c r="P30" s="201"/>
      <c r="Q30" s="203"/>
      <c r="R30" s="204"/>
      <c r="S30" s="202"/>
      <c r="T30" s="168"/>
      <c r="U30" s="168"/>
      <c r="V30" s="168"/>
      <c r="W30" s="168"/>
      <c r="X30" s="168"/>
      <c r="Y30" s="168"/>
      <c r="Z30" s="168"/>
      <c r="AA30" s="168"/>
      <c r="AB30" s="168"/>
      <c r="AC30" s="168"/>
      <c r="AD30" s="168"/>
      <c r="AE30" s="168"/>
      <c r="AF30" s="168"/>
      <c r="AG30" s="168"/>
      <c r="AH30" s="168"/>
      <c r="AI30" s="168"/>
      <c r="AJ30" s="168"/>
      <c r="AK30" s="168"/>
      <c r="AL30" s="168"/>
      <c r="AM30" s="168"/>
      <c r="AN30" s="168"/>
      <c r="AO30" s="168"/>
      <c r="AP30" s="168"/>
      <c r="AQ30" s="168"/>
      <c r="AR30" s="168"/>
      <c r="AS30" s="168"/>
      <c r="AT30" s="168"/>
      <c r="AU30" s="168"/>
      <c r="AV30" s="168"/>
      <c r="AW30" s="168"/>
      <c r="AX30" s="168"/>
      <c r="AY30" s="168"/>
      <c r="AZ30" s="168"/>
      <c r="BA30" s="168"/>
      <c r="BB30" s="168"/>
      <c r="BC30" s="168"/>
      <c r="BD30" s="168"/>
      <c r="BE30" s="168"/>
      <c r="BF30" s="168"/>
      <c r="BG30" s="168"/>
      <c r="BH30" s="168"/>
      <c r="BI30" s="168"/>
      <c r="BJ30" s="168"/>
      <c r="BK30" s="168"/>
      <c r="BL30" s="168"/>
      <c r="BM30" s="168"/>
      <c r="BN30" s="168"/>
      <c r="BO30" s="168"/>
      <c r="BP30" s="168"/>
      <c r="BQ30" s="168"/>
      <c r="BR30" s="168"/>
      <c r="BS30" s="168"/>
      <c r="BT30" s="168"/>
      <c r="BU30" s="168"/>
      <c r="BV30" s="168"/>
      <c r="BW30" s="168"/>
      <c r="BX30" s="168"/>
      <c r="BY30" s="168"/>
      <c r="BZ30" s="168"/>
      <c r="CA30" s="168"/>
      <c r="CB30" s="168"/>
      <c r="CC30" s="168"/>
      <c r="CD30" s="168"/>
      <c r="CE30" s="168"/>
      <c r="CF30" s="168"/>
      <c r="CG30" s="168"/>
      <c r="CH30" s="168"/>
      <c r="CI30" s="168"/>
      <c r="CJ30" s="168"/>
      <c r="CK30" s="168"/>
      <c r="CL30" s="168"/>
      <c r="CM30" s="168"/>
      <c r="CN30" s="168"/>
      <c r="CO30" s="168"/>
      <c r="CP30" s="168"/>
      <c r="CQ30" s="168"/>
      <c r="CR30" s="168"/>
      <c r="CS30" s="168"/>
      <c r="CT30" s="168"/>
      <c r="CU30" s="168"/>
      <c r="CV30" s="168"/>
      <c r="CW30" s="168"/>
      <c r="CX30" s="168"/>
      <c r="CY30" s="168"/>
      <c r="CZ30" s="168"/>
      <c r="DA30" s="168"/>
      <c r="DB30" s="168"/>
      <c r="DC30" s="168"/>
      <c r="DD30" s="168"/>
      <c r="DE30" s="168"/>
      <c r="DF30" s="168"/>
      <c r="DG30" s="168"/>
      <c r="DH30" s="168"/>
      <c r="DI30" s="168"/>
      <c r="DJ30" s="168"/>
      <c r="DK30" s="168"/>
      <c r="DL30" s="168"/>
      <c r="DM30" s="168"/>
      <c r="DN30" s="168"/>
      <c r="DO30" s="168"/>
      <c r="DP30" s="168"/>
      <c r="DQ30" s="168"/>
      <c r="DR30" s="168"/>
      <c r="DS30" s="168"/>
      <c r="DT30" s="168"/>
      <c r="DU30" s="168"/>
      <c r="DV30" s="168"/>
      <c r="DW30" s="168"/>
      <c r="DX30" s="168"/>
      <c r="DY30" s="168"/>
      <c r="DZ30" s="168"/>
      <c r="EA30" s="168"/>
      <c r="EB30" s="168"/>
      <c r="EC30" s="168"/>
      <c r="ED30" s="168"/>
      <c r="EE30" s="168"/>
      <c r="EF30" s="168"/>
      <c r="EG30" s="168"/>
      <c r="EH30" s="168"/>
      <c r="EI30" s="168"/>
      <c r="EJ30" s="168"/>
      <c r="EK30" s="168"/>
      <c r="EL30" s="168"/>
      <c r="EM30" s="168"/>
      <c r="EN30" s="168"/>
      <c r="EO30" s="168"/>
      <c r="EP30" s="168"/>
      <c r="EQ30" s="168"/>
      <c r="ER30" s="168"/>
      <c r="ES30" s="168"/>
      <c r="ET30" s="168"/>
      <c r="EU30" s="168"/>
      <c r="EV30" s="168"/>
      <c r="EW30" s="168"/>
    </row>
    <row r="31" spans="1:153" s="110" customFormat="1" ht="14.25" x14ac:dyDescent="0.2">
      <c r="A31" s="196"/>
      <c r="B31" s="194"/>
      <c r="C31" s="194"/>
      <c r="D31" s="194"/>
      <c r="E31" s="194"/>
      <c r="F31" s="194"/>
      <c r="G31" s="192"/>
      <c r="H31" s="196"/>
      <c r="I31" s="196"/>
      <c r="J31" s="196"/>
      <c r="K31" s="196"/>
      <c r="L31" s="196"/>
      <c r="M31" s="196"/>
      <c r="N31" s="196"/>
      <c r="O31" s="196"/>
      <c r="P31" s="196"/>
      <c r="Q31" s="196"/>
      <c r="R31" s="200"/>
      <c r="S31" s="200"/>
      <c r="T31" s="200"/>
      <c r="U31" s="206"/>
      <c r="V31" s="206"/>
      <c r="W31" s="206"/>
      <c r="X31" s="206"/>
      <c r="Y31" s="206"/>
      <c r="Z31" s="206"/>
      <c r="AA31" s="206"/>
      <c r="AB31" s="206"/>
      <c r="AC31" s="206"/>
      <c r="AD31" s="206"/>
      <c r="AE31" s="206"/>
      <c r="AF31" s="206"/>
      <c r="AG31" s="197"/>
      <c r="AH31" s="197"/>
      <c r="AI31" s="197"/>
      <c r="AJ31" s="197"/>
      <c r="AK31" s="197"/>
      <c r="AL31" s="197"/>
      <c r="AM31" s="197"/>
      <c r="AN31" s="197"/>
      <c r="AO31" s="197"/>
      <c r="AP31" s="197"/>
      <c r="AQ31" s="206"/>
      <c r="AR31" s="206"/>
      <c r="AS31" s="206"/>
      <c r="AT31" s="206"/>
      <c r="AU31" s="196"/>
      <c r="AV31" s="196"/>
      <c r="AW31" s="196"/>
      <c r="AX31" s="196"/>
      <c r="AY31" s="196"/>
      <c r="AZ31" s="196"/>
      <c r="BA31" s="196"/>
      <c r="BB31" s="196"/>
      <c r="BC31" s="196"/>
      <c r="BD31" s="196"/>
      <c r="BE31" s="196"/>
      <c r="BF31" s="196"/>
      <c r="BG31" s="196"/>
      <c r="BH31" s="196"/>
      <c r="BI31" s="196"/>
      <c r="BJ31" s="196"/>
      <c r="BK31" s="196"/>
      <c r="BL31" s="196"/>
      <c r="BM31" s="196"/>
      <c r="BN31" s="196"/>
      <c r="BO31" s="196"/>
      <c r="BP31" s="196"/>
      <c r="BQ31" s="196"/>
      <c r="BR31" s="196"/>
      <c r="BS31" s="196"/>
      <c r="BT31" s="196"/>
      <c r="BU31" s="196"/>
      <c r="BV31" s="196"/>
      <c r="BW31" s="196"/>
      <c r="BX31" s="196"/>
      <c r="BY31" s="196"/>
      <c r="BZ31" s="196"/>
      <c r="CA31" s="196"/>
      <c r="CB31" s="196"/>
      <c r="CC31" s="196"/>
      <c r="CD31" s="196"/>
      <c r="CE31" s="196"/>
      <c r="CF31" s="196"/>
      <c r="CG31" s="196"/>
      <c r="CH31" s="196"/>
      <c r="CI31" s="196"/>
      <c r="CJ31" s="196"/>
      <c r="CK31" s="196"/>
      <c r="CL31" s="196"/>
      <c r="CM31" s="196"/>
      <c r="CN31" s="196"/>
      <c r="CO31" s="196"/>
      <c r="CP31" s="196"/>
      <c r="CQ31" s="196"/>
      <c r="CR31" s="196"/>
      <c r="CS31" s="196"/>
      <c r="CT31" s="196"/>
      <c r="CU31" s="196"/>
      <c r="CV31" s="196"/>
      <c r="CW31" s="196"/>
      <c r="CX31" s="196"/>
      <c r="CY31" s="196"/>
      <c r="CZ31" s="196"/>
      <c r="DA31" s="196"/>
      <c r="DB31" s="196"/>
      <c r="DC31" s="196"/>
      <c r="DD31" s="196"/>
      <c r="DE31" s="196"/>
      <c r="DF31" s="196"/>
      <c r="DG31" s="196"/>
      <c r="DH31" s="196"/>
      <c r="DI31" s="196"/>
      <c r="DJ31" s="196"/>
      <c r="DK31" s="196"/>
      <c r="DL31" s="196"/>
      <c r="DM31" s="196"/>
      <c r="DN31" s="196"/>
      <c r="DO31" s="196"/>
      <c r="DP31" s="196"/>
      <c r="DQ31" s="196"/>
      <c r="DR31" s="196"/>
      <c r="DS31" s="196"/>
      <c r="DT31" s="196"/>
      <c r="DU31" s="196"/>
      <c r="DV31" s="196"/>
      <c r="DW31" s="196"/>
      <c r="DX31" s="196"/>
      <c r="DY31" s="196"/>
      <c r="DZ31" s="196"/>
      <c r="EA31" s="196"/>
      <c r="EB31" s="196"/>
      <c r="EC31" s="196"/>
      <c r="ED31" s="196"/>
      <c r="EE31" s="196"/>
      <c r="EF31" s="196"/>
      <c r="EG31" s="196"/>
      <c r="EH31" s="196"/>
      <c r="EI31" s="196"/>
      <c r="EJ31" s="196"/>
      <c r="EK31" s="196"/>
      <c r="EL31" s="196"/>
      <c r="EM31" s="196"/>
      <c r="EN31" s="196"/>
      <c r="EO31" s="196"/>
      <c r="EP31" s="196"/>
      <c r="EQ31" s="196"/>
      <c r="ER31" s="196"/>
      <c r="ES31" s="196"/>
      <c r="ET31" s="196"/>
      <c r="EU31" s="196"/>
      <c r="EV31" s="196"/>
      <c r="EW31" s="196"/>
    </row>
    <row r="32" spans="1:153" s="110" customFormat="1" ht="14.25" x14ac:dyDescent="0.2">
      <c r="A32" s="196"/>
      <c r="B32" s="194"/>
      <c r="C32" s="194"/>
      <c r="D32" s="194"/>
      <c r="E32" s="194"/>
      <c r="F32" s="194"/>
      <c r="G32" s="192"/>
      <c r="H32" s="196"/>
      <c r="I32" s="196"/>
      <c r="J32" s="196"/>
      <c r="K32" s="196"/>
      <c r="L32" s="196"/>
      <c r="M32" s="196"/>
      <c r="N32" s="196"/>
      <c r="O32" s="196"/>
      <c r="P32" s="196"/>
      <c r="Q32" s="196"/>
      <c r="R32" s="196"/>
      <c r="S32" s="196"/>
      <c r="T32" s="196"/>
      <c r="U32" s="196"/>
      <c r="V32" s="196"/>
      <c r="W32" s="196"/>
      <c r="X32" s="196"/>
      <c r="Y32" s="196"/>
      <c r="Z32" s="197"/>
      <c r="AA32" s="197"/>
      <c r="AB32" s="197"/>
      <c r="AC32" s="197"/>
      <c r="AD32" s="197"/>
      <c r="AE32" s="197"/>
      <c r="AF32" s="197"/>
      <c r="AG32" s="197"/>
      <c r="AH32" s="197"/>
      <c r="AI32" s="197"/>
      <c r="AJ32" s="197"/>
      <c r="AK32" s="197"/>
      <c r="AL32" s="197"/>
      <c r="AM32" s="197"/>
      <c r="AN32" s="197"/>
      <c r="AO32" s="197"/>
      <c r="AP32" s="197"/>
      <c r="AQ32" s="197"/>
      <c r="AR32" s="197"/>
      <c r="AS32" s="197"/>
      <c r="AT32" s="197"/>
      <c r="AU32" s="197"/>
      <c r="AV32" s="197"/>
      <c r="AW32" s="197"/>
      <c r="AX32" s="197"/>
      <c r="AY32" s="197"/>
      <c r="AZ32" s="197"/>
      <c r="BA32" s="197"/>
      <c r="BB32" s="197"/>
      <c r="BC32" s="197"/>
      <c r="BD32" s="197"/>
      <c r="BE32" s="197"/>
      <c r="BF32" s="197"/>
      <c r="BG32" s="197"/>
      <c r="BH32" s="197"/>
      <c r="BI32" s="197"/>
      <c r="BJ32" s="197"/>
      <c r="BK32" s="197"/>
      <c r="BL32" s="197"/>
      <c r="BM32" s="197"/>
      <c r="BN32" s="197"/>
      <c r="BO32" s="196"/>
      <c r="BP32" s="196"/>
      <c r="BQ32" s="196"/>
      <c r="BR32" s="196"/>
      <c r="BS32" s="196"/>
      <c r="BT32" s="196"/>
      <c r="BU32" s="196"/>
      <c r="BV32" s="196"/>
      <c r="BW32" s="196"/>
      <c r="BX32" s="196"/>
      <c r="BY32" s="196"/>
      <c r="BZ32" s="196"/>
      <c r="CA32" s="196"/>
      <c r="CB32" s="196"/>
      <c r="CC32" s="196"/>
      <c r="CD32" s="196"/>
      <c r="CE32" s="196"/>
      <c r="CF32" s="196"/>
      <c r="CG32" s="196"/>
      <c r="CH32" s="196"/>
      <c r="CI32" s="196"/>
      <c r="CJ32" s="196"/>
      <c r="CK32" s="196"/>
      <c r="CL32" s="196"/>
      <c r="CM32" s="196"/>
      <c r="CN32" s="196"/>
      <c r="CO32" s="196"/>
      <c r="CP32" s="196"/>
      <c r="CQ32" s="196"/>
      <c r="CR32" s="196"/>
      <c r="CS32" s="196"/>
      <c r="CT32" s="196"/>
      <c r="CU32" s="196"/>
      <c r="CV32" s="196"/>
      <c r="CW32" s="196"/>
      <c r="CX32" s="196"/>
      <c r="CY32" s="196"/>
      <c r="CZ32" s="196"/>
      <c r="DA32" s="196"/>
      <c r="DB32" s="196"/>
      <c r="DC32" s="196"/>
      <c r="DD32" s="196"/>
      <c r="DE32" s="196"/>
      <c r="DF32" s="196"/>
      <c r="DG32" s="196"/>
      <c r="DH32" s="196"/>
      <c r="DI32" s="196"/>
      <c r="DJ32" s="196"/>
      <c r="DK32" s="196"/>
      <c r="DL32" s="196"/>
      <c r="DM32" s="196"/>
      <c r="DN32" s="196"/>
      <c r="DO32" s="196"/>
      <c r="DP32" s="196"/>
      <c r="DQ32" s="196"/>
      <c r="DR32" s="196"/>
      <c r="DS32" s="196"/>
      <c r="DT32" s="196"/>
      <c r="DU32" s="196"/>
      <c r="DV32" s="196"/>
      <c r="DW32" s="196"/>
      <c r="DX32" s="196"/>
      <c r="DY32" s="196"/>
      <c r="DZ32" s="196"/>
      <c r="EA32" s="196"/>
      <c r="EB32" s="196"/>
      <c r="EC32" s="196"/>
      <c r="ED32" s="196"/>
      <c r="EE32" s="196"/>
      <c r="EF32" s="196"/>
      <c r="EG32" s="196"/>
      <c r="EH32" s="196"/>
      <c r="EI32" s="196"/>
      <c r="EJ32" s="196"/>
      <c r="EK32" s="196"/>
      <c r="EL32" s="196"/>
      <c r="EM32" s="196"/>
      <c r="EN32" s="196"/>
      <c r="EO32" s="196"/>
      <c r="EP32" s="196"/>
      <c r="EQ32" s="196"/>
      <c r="ER32" s="196"/>
      <c r="ES32" s="196"/>
      <c r="ET32" s="196"/>
      <c r="EU32" s="196"/>
      <c r="EV32" s="196"/>
      <c r="EW32" s="196"/>
    </row>
    <row r="33" spans="1:153" s="110" customFormat="1" ht="14.25" x14ac:dyDescent="0.2">
      <c r="A33" s="196"/>
      <c r="B33" s="194"/>
      <c r="C33" s="194"/>
      <c r="D33" s="194"/>
      <c r="E33" s="194"/>
      <c r="F33" s="194"/>
      <c r="G33" s="168"/>
      <c r="H33" s="196"/>
      <c r="I33" s="196"/>
      <c r="J33" s="196"/>
      <c r="K33" s="196"/>
      <c r="L33" s="196"/>
      <c r="M33" s="196"/>
      <c r="N33" s="196"/>
      <c r="O33" s="196"/>
      <c r="P33" s="196"/>
      <c r="Q33" s="196"/>
      <c r="R33" s="196"/>
      <c r="S33" s="196"/>
      <c r="T33" s="196"/>
      <c r="U33" s="196"/>
      <c r="V33" s="196"/>
      <c r="W33" s="196"/>
      <c r="X33" s="196"/>
      <c r="Y33" s="196"/>
      <c r="Z33" s="196"/>
      <c r="AA33" s="196"/>
      <c r="AB33" s="196"/>
      <c r="AC33" s="197"/>
      <c r="AD33" s="197"/>
      <c r="AE33" s="197"/>
      <c r="AF33" s="197"/>
      <c r="AG33" s="197"/>
      <c r="AH33" s="197"/>
      <c r="AI33" s="197"/>
      <c r="AJ33" s="197"/>
      <c r="AK33" s="197"/>
      <c r="AL33" s="197"/>
      <c r="AM33" s="197"/>
      <c r="AN33" s="197"/>
      <c r="AO33" s="197"/>
      <c r="AP33" s="197"/>
      <c r="AQ33" s="197"/>
      <c r="AR33" s="197"/>
      <c r="AS33" s="197"/>
      <c r="AT33" s="197"/>
      <c r="AU33" s="197"/>
      <c r="AV33" s="197"/>
      <c r="AW33" s="197"/>
      <c r="AX33" s="197"/>
      <c r="AY33" s="197"/>
      <c r="AZ33" s="197"/>
      <c r="BA33" s="197"/>
      <c r="BB33" s="197"/>
      <c r="BC33" s="197"/>
      <c r="BD33" s="197"/>
      <c r="BE33" s="197"/>
      <c r="BF33" s="197"/>
      <c r="BG33" s="197"/>
      <c r="BH33" s="197"/>
      <c r="BI33" s="197"/>
      <c r="BJ33" s="197"/>
      <c r="BK33" s="197"/>
      <c r="BL33" s="197"/>
      <c r="BM33" s="197"/>
      <c r="BN33" s="197"/>
      <c r="BO33" s="197"/>
      <c r="BP33" s="197"/>
      <c r="BQ33" s="197"/>
      <c r="BR33" s="197"/>
      <c r="BS33" s="197"/>
      <c r="BT33" s="197"/>
      <c r="BU33" s="197"/>
      <c r="BV33" s="197"/>
      <c r="BW33" s="197"/>
      <c r="BX33" s="196"/>
      <c r="BY33" s="196"/>
      <c r="BZ33" s="196"/>
      <c r="CA33" s="196"/>
      <c r="CB33" s="196"/>
      <c r="CC33" s="196"/>
      <c r="CD33" s="196"/>
      <c r="CE33" s="196"/>
      <c r="CF33" s="196"/>
      <c r="CG33" s="196"/>
      <c r="CH33" s="196"/>
      <c r="CI33" s="196"/>
      <c r="CJ33" s="196"/>
      <c r="CK33" s="196"/>
      <c r="CL33" s="196"/>
      <c r="CM33" s="196"/>
      <c r="CN33" s="196"/>
      <c r="CO33" s="196"/>
      <c r="CP33" s="196"/>
      <c r="CQ33" s="196"/>
      <c r="CR33" s="196"/>
      <c r="CS33" s="196"/>
      <c r="CT33" s="196"/>
      <c r="CU33" s="196"/>
      <c r="CV33" s="196"/>
      <c r="CW33" s="196"/>
      <c r="CX33" s="196"/>
      <c r="CY33" s="196"/>
      <c r="CZ33" s="196"/>
      <c r="DA33" s="196"/>
      <c r="DB33" s="196"/>
      <c r="DC33" s="196"/>
      <c r="DD33" s="196"/>
      <c r="DE33" s="196"/>
      <c r="DF33" s="196"/>
      <c r="DG33" s="196"/>
      <c r="DH33" s="196"/>
      <c r="DI33" s="196"/>
      <c r="DJ33" s="196"/>
      <c r="DK33" s="196"/>
      <c r="DL33" s="196"/>
      <c r="DM33" s="196"/>
      <c r="DN33" s="196"/>
      <c r="DO33" s="196"/>
      <c r="DP33" s="196"/>
      <c r="DQ33" s="196"/>
      <c r="DR33" s="196"/>
      <c r="DS33" s="196"/>
      <c r="DT33" s="196"/>
      <c r="DU33" s="196"/>
      <c r="DV33" s="196"/>
      <c r="DW33" s="196"/>
      <c r="DX33" s="196"/>
      <c r="DY33" s="196"/>
      <c r="DZ33" s="196"/>
      <c r="EA33" s="196"/>
      <c r="EB33" s="196"/>
      <c r="EC33" s="196"/>
      <c r="ED33" s="196"/>
      <c r="EE33" s="196"/>
      <c r="EF33" s="196"/>
      <c r="EG33" s="196"/>
      <c r="EH33" s="196"/>
      <c r="EI33" s="196"/>
      <c r="EJ33" s="196"/>
      <c r="EK33" s="196"/>
      <c r="EL33" s="196"/>
      <c r="EM33" s="196"/>
      <c r="EN33" s="196"/>
      <c r="EO33" s="196"/>
      <c r="EP33" s="196"/>
      <c r="EQ33" s="196"/>
      <c r="ER33" s="196"/>
      <c r="ES33" s="196"/>
      <c r="ET33" s="196"/>
      <c r="EU33" s="196"/>
      <c r="EV33" s="196"/>
      <c r="EW33" s="196"/>
    </row>
    <row r="34" spans="1:153" s="110" customFormat="1" ht="14.25" x14ac:dyDescent="0.2">
      <c r="A34" s="196"/>
      <c r="B34" s="207"/>
      <c r="C34" s="197"/>
      <c r="D34" s="197"/>
      <c r="E34" s="197"/>
      <c r="F34" s="197"/>
      <c r="G34" s="191"/>
      <c r="H34" s="196"/>
      <c r="I34" s="196"/>
      <c r="J34" s="196"/>
      <c r="K34" s="196"/>
      <c r="L34" s="197"/>
      <c r="M34" s="197"/>
      <c r="N34" s="197"/>
      <c r="O34" s="197"/>
      <c r="P34" s="197"/>
      <c r="Q34" s="197"/>
      <c r="R34" s="197"/>
      <c r="S34" s="197"/>
      <c r="T34" s="197"/>
      <c r="U34" s="197"/>
      <c r="V34" s="197"/>
      <c r="W34" s="197"/>
      <c r="X34" s="197"/>
      <c r="Y34" s="197"/>
      <c r="Z34" s="197"/>
      <c r="AA34" s="197"/>
      <c r="AB34" s="197"/>
      <c r="AC34" s="197"/>
      <c r="AD34" s="197"/>
      <c r="AE34" s="197"/>
      <c r="AF34" s="197"/>
      <c r="AG34" s="197"/>
      <c r="AH34" s="197"/>
      <c r="AI34" s="197"/>
      <c r="AJ34" s="197"/>
      <c r="AK34" s="197"/>
      <c r="AL34" s="197"/>
      <c r="AM34" s="197"/>
      <c r="AN34" s="197"/>
      <c r="AO34" s="197"/>
      <c r="AP34" s="197"/>
      <c r="AQ34" s="197"/>
      <c r="AR34" s="197"/>
      <c r="AS34" s="197"/>
      <c r="AT34" s="197"/>
      <c r="AU34" s="197"/>
      <c r="AV34" s="197"/>
      <c r="AW34" s="197"/>
      <c r="AX34" s="197"/>
      <c r="AY34" s="197"/>
      <c r="AZ34" s="197"/>
      <c r="BA34" s="197"/>
      <c r="BB34" s="197"/>
      <c r="BC34" s="197"/>
      <c r="BD34" s="197"/>
      <c r="BE34" s="197"/>
      <c r="BF34" s="197"/>
      <c r="BG34" s="197"/>
      <c r="BH34" s="197"/>
      <c r="BI34" s="197"/>
      <c r="BJ34" s="197"/>
      <c r="BK34" s="197"/>
      <c r="BL34" s="197"/>
      <c r="BM34" s="197"/>
      <c r="BN34" s="197"/>
      <c r="BO34" s="197"/>
      <c r="BP34" s="197"/>
      <c r="BQ34" s="197"/>
      <c r="BR34" s="197"/>
      <c r="BS34" s="197"/>
      <c r="BT34" s="197"/>
      <c r="BU34" s="197"/>
      <c r="BV34" s="197"/>
      <c r="BW34" s="197"/>
      <c r="BX34" s="196"/>
      <c r="BY34" s="196"/>
      <c r="BZ34" s="196"/>
      <c r="CA34" s="196"/>
      <c r="CB34" s="196"/>
      <c r="CC34" s="196"/>
      <c r="CD34" s="196"/>
      <c r="CE34" s="196"/>
      <c r="CF34" s="196"/>
      <c r="CG34" s="196"/>
      <c r="CH34" s="196"/>
      <c r="CI34" s="196"/>
      <c r="CJ34" s="196"/>
      <c r="CK34" s="196"/>
      <c r="CL34" s="196"/>
      <c r="CM34" s="196"/>
      <c r="CN34" s="196"/>
      <c r="CO34" s="196"/>
      <c r="CP34" s="196"/>
      <c r="CQ34" s="196"/>
      <c r="CR34" s="196"/>
      <c r="CS34" s="196"/>
      <c r="CT34" s="196"/>
      <c r="CU34" s="196"/>
      <c r="CV34" s="196"/>
      <c r="CW34" s="196"/>
      <c r="CX34" s="196"/>
      <c r="CY34" s="196"/>
      <c r="CZ34" s="196"/>
      <c r="DA34" s="196"/>
      <c r="DB34" s="196"/>
      <c r="DC34" s="196"/>
      <c r="DD34" s="196"/>
      <c r="DE34" s="196"/>
      <c r="DF34" s="196"/>
      <c r="DG34" s="196"/>
      <c r="DH34" s="196"/>
      <c r="DI34" s="196"/>
      <c r="DJ34" s="196"/>
      <c r="DK34" s="196"/>
      <c r="DL34" s="196"/>
      <c r="DM34" s="196"/>
      <c r="DN34" s="196"/>
      <c r="DO34" s="196"/>
      <c r="DP34" s="196"/>
      <c r="DQ34" s="196"/>
      <c r="DR34" s="196"/>
      <c r="DS34" s="196"/>
      <c r="DT34" s="196"/>
      <c r="DU34" s="196"/>
      <c r="DV34" s="196"/>
      <c r="DW34" s="196"/>
      <c r="DX34" s="196"/>
      <c r="DY34" s="196"/>
      <c r="DZ34" s="196"/>
      <c r="EA34" s="196"/>
      <c r="EB34" s="196"/>
      <c r="EC34" s="196"/>
      <c r="ED34" s="196"/>
      <c r="EE34" s="196"/>
      <c r="EF34" s="196"/>
      <c r="EG34" s="196"/>
      <c r="EH34" s="196"/>
      <c r="EI34" s="196"/>
      <c r="EJ34" s="196"/>
      <c r="EK34" s="196"/>
      <c r="EL34" s="196"/>
      <c r="EM34" s="196"/>
      <c r="EN34" s="196"/>
      <c r="EO34" s="196"/>
      <c r="EP34" s="196"/>
      <c r="EQ34" s="196"/>
      <c r="ER34" s="196"/>
      <c r="ES34" s="196"/>
      <c r="ET34" s="196"/>
      <c r="EU34" s="196"/>
      <c r="EV34" s="196"/>
      <c r="EW34" s="196"/>
    </row>
    <row r="35" spans="1:153" s="110" customFormat="1" ht="14.25" x14ac:dyDescent="0.2">
      <c r="B35" s="111"/>
      <c r="C35" s="112"/>
      <c r="D35" s="112"/>
      <c r="E35" s="112"/>
      <c r="F35" s="112"/>
      <c r="G35" s="105"/>
      <c r="L35" s="112"/>
      <c r="M35" s="112"/>
      <c r="N35" s="112"/>
      <c r="O35" s="112"/>
      <c r="P35" s="112"/>
      <c r="Q35" s="112"/>
      <c r="R35" s="112"/>
      <c r="S35" s="112"/>
      <c r="T35" s="112"/>
      <c r="U35" s="112"/>
      <c r="V35" s="112"/>
      <c r="W35" s="112"/>
      <c r="X35" s="112"/>
      <c r="Y35" s="112"/>
      <c r="Z35" s="112"/>
      <c r="AA35" s="112"/>
      <c r="AB35" s="112"/>
      <c r="AC35" s="112"/>
      <c r="AD35" s="112"/>
      <c r="AE35" s="112"/>
      <c r="AF35" s="112"/>
      <c r="AG35" s="112"/>
      <c r="AH35" s="112"/>
      <c r="AI35" s="112"/>
      <c r="AJ35" s="112"/>
      <c r="AK35" s="112"/>
      <c r="AL35" s="112"/>
      <c r="AM35" s="112"/>
      <c r="AN35" s="112"/>
      <c r="AO35" s="112"/>
      <c r="AP35" s="112"/>
      <c r="AQ35" s="112"/>
      <c r="AR35" s="112"/>
      <c r="AS35" s="112"/>
      <c r="AT35" s="112"/>
      <c r="AU35" s="112"/>
      <c r="AV35" s="112"/>
      <c r="AW35" s="112"/>
      <c r="AX35" s="112"/>
      <c r="AY35" s="112"/>
      <c r="AZ35" s="112"/>
      <c r="BA35" s="112"/>
      <c r="BB35" s="112"/>
      <c r="BC35" s="112"/>
      <c r="BD35" s="112"/>
      <c r="BE35" s="112"/>
      <c r="BF35" s="112"/>
      <c r="BG35" s="112"/>
      <c r="BH35" s="112"/>
      <c r="BI35" s="112"/>
      <c r="BJ35" s="112"/>
      <c r="BK35" s="112"/>
      <c r="BL35" s="112"/>
      <c r="BM35" s="112"/>
      <c r="BN35" s="112"/>
      <c r="BO35" s="112"/>
      <c r="BP35" s="112"/>
      <c r="BQ35" s="112"/>
      <c r="BR35" s="112"/>
      <c r="BS35" s="112"/>
      <c r="BT35" s="112"/>
      <c r="BU35" s="112"/>
      <c r="BV35" s="112"/>
      <c r="BW35" s="112"/>
    </row>
    <row r="36" spans="1:153" s="110" customFormat="1" ht="22.15" customHeight="1" x14ac:dyDescent="0.2">
      <c r="B36" s="111"/>
      <c r="C36" s="112"/>
      <c r="D36" s="112"/>
      <c r="E36" s="112"/>
      <c r="F36" s="112"/>
      <c r="G36" s="105"/>
      <c r="L36" s="112"/>
      <c r="M36" s="112"/>
      <c r="N36" s="112"/>
      <c r="O36" s="112"/>
      <c r="P36" s="112"/>
      <c r="Q36" s="112"/>
      <c r="R36" s="112"/>
      <c r="S36" s="112"/>
      <c r="T36" s="112"/>
      <c r="U36" s="112"/>
      <c r="V36" s="112"/>
      <c r="W36" s="112"/>
      <c r="X36" s="112"/>
      <c r="Y36" s="112"/>
      <c r="Z36" s="112"/>
      <c r="AA36" s="112"/>
      <c r="AB36" s="112"/>
      <c r="AC36" s="112"/>
      <c r="AD36" s="112"/>
      <c r="AE36" s="112"/>
      <c r="AF36" s="112"/>
      <c r="AG36" s="112"/>
      <c r="AH36" s="112"/>
      <c r="AI36" s="112"/>
      <c r="AJ36" s="112"/>
      <c r="AK36" s="112"/>
      <c r="AL36" s="112"/>
      <c r="AM36" s="112"/>
      <c r="AN36" s="112"/>
      <c r="AO36" s="112"/>
      <c r="AP36" s="112"/>
      <c r="AQ36" s="112"/>
      <c r="AR36" s="112"/>
      <c r="AS36" s="112"/>
      <c r="AT36" s="112"/>
      <c r="AU36" s="112"/>
      <c r="AV36" s="112"/>
      <c r="AW36" s="112"/>
      <c r="AX36" s="112"/>
      <c r="AY36" s="112"/>
      <c r="AZ36" s="112"/>
      <c r="BA36" s="112"/>
      <c r="BB36" s="112"/>
      <c r="BC36" s="112"/>
      <c r="BD36" s="112"/>
      <c r="BE36" s="112"/>
      <c r="BF36" s="112"/>
      <c r="BG36" s="112"/>
      <c r="BH36" s="112"/>
      <c r="BI36" s="112"/>
      <c r="BJ36" s="112"/>
      <c r="BK36" s="112"/>
      <c r="BL36" s="112"/>
      <c r="BM36" s="112"/>
      <c r="BN36" s="112"/>
      <c r="BO36" s="112"/>
      <c r="BP36" s="112"/>
      <c r="BQ36" s="112"/>
      <c r="BR36" s="112"/>
      <c r="BS36" s="112"/>
      <c r="BT36" s="112"/>
      <c r="BU36" s="112"/>
      <c r="BV36" s="112"/>
      <c r="BW36" s="112"/>
    </row>
    <row r="37" spans="1:153" s="110" customFormat="1" ht="22.15" customHeight="1" x14ac:dyDescent="0.2">
      <c r="B37" s="111"/>
      <c r="C37" s="112"/>
      <c r="D37" s="112"/>
      <c r="E37" s="112"/>
      <c r="F37" s="112"/>
      <c r="L37" s="112"/>
      <c r="M37" s="112"/>
      <c r="N37" s="112"/>
      <c r="O37" s="112"/>
      <c r="P37" s="112"/>
      <c r="Q37" s="112"/>
      <c r="R37" s="112"/>
      <c r="S37" s="112"/>
      <c r="T37" s="112"/>
      <c r="U37" s="112"/>
      <c r="V37" s="112"/>
      <c r="W37" s="112"/>
      <c r="X37" s="112"/>
      <c r="Y37" s="112"/>
      <c r="Z37" s="112"/>
      <c r="AA37" s="112"/>
      <c r="AB37" s="112"/>
      <c r="AC37" s="112"/>
      <c r="AD37" s="112"/>
      <c r="AE37" s="112"/>
      <c r="AF37" s="112"/>
      <c r="AG37" s="112"/>
      <c r="AH37" s="112"/>
      <c r="AI37" s="112"/>
      <c r="AJ37" s="112"/>
      <c r="AK37" s="112"/>
      <c r="AL37" s="112"/>
      <c r="AM37" s="112"/>
      <c r="AN37" s="112"/>
      <c r="AO37" s="112"/>
      <c r="AP37" s="112"/>
      <c r="AQ37" s="112"/>
      <c r="AR37" s="112"/>
      <c r="AS37" s="112"/>
      <c r="AT37" s="112"/>
      <c r="AU37" s="112"/>
      <c r="AV37" s="112"/>
      <c r="AW37" s="112"/>
      <c r="AX37" s="112"/>
      <c r="AY37" s="112"/>
      <c r="AZ37" s="112"/>
      <c r="BA37" s="112"/>
      <c r="BB37" s="112"/>
      <c r="BC37" s="112"/>
      <c r="BD37" s="112"/>
      <c r="BE37" s="112"/>
      <c r="BF37" s="112"/>
      <c r="BG37" s="112"/>
      <c r="BH37" s="112"/>
      <c r="BI37" s="112"/>
      <c r="BJ37" s="112"/>
      <c r="BK37" s="112"/>
      <c r="BL37" s="112"/>
      <c r="BM37" s="112"/>
      <c r="BN37" s="112"/>
      <c r="BO37" s="112"/>
      <c r="BP37" s="112"/>
      <c r="BQ37" s="112"/>
      <c r="BR37" s="112"/>
      <c r="BS37" s="112"/>
      <c r="BT37" s="112"/>
      <c r="BU37" s="112"/>
      <c r="BV37" s="112"/>
      <c r="BW37" s="112"/>
    </row>
    <row r="38" spans="1:153" s="110" customFormat="1" ht="22.15" customHeight="1" x14ac:dyDescent="0.2">
      <c r="B38" s="111"/>
      <c r="C38" s="112"/>
      <c r="D38" s="112"/>
      <c r="E38" s="112"/>
      <c r="F38" s="112"/>
      <c r="L38" s="112"/>
      <c r="M38" s="112"/>
      <c r="N38" s="112"/>
      <c r="O38" s="112"/>
      <c r="P38" s="112"/>
      <c r="Q38" s="112"/>
      <c r="R38" s="112"/>
      <c r="S38" s="112"/>
      <c r="T38" s="112"/>
      <c r="U38" s="112"/>
      <c r="V38" s="112"/>
      <c r="W38" s="112"/>
      <c r="X38" s="112"/>
      <c r="Y38" s="112"/>
      <c r="Z38" s="112"/>
      <c r="AA38" s="112"/>
      <c r="AB38" s="112"/>
      <c r="AC38" s="112"/>
      <c r="AD38" s="112"/>
      <c r="AE38" s="112"/>
      <c r="AF38" s="112"/>
      <c r="AG38" s="112"/>
      <c r="AH38" s="112"/>
      <c r="AI38" s="112"/>
      <c r="AJ38" s="112"/>
      <c r="AK38" s="112"/>
      <c r="AL38" s="112"/>
      <c r="AM38" s="112"/>
      <c r="AN38" s="112"/>
      <c r="AO38" s="112"/>
      <c r="AP38" s="112"/>
      <c r="AQ38" s="112"/>
      <c r="AR38" s="112"/>
      <c r="AS38" s="112"/>
      <c r="AT38" s="112"/>
      <c r="AU38" s="112"/>
      <c r="AV38" s="112"/>
      <c r="AW38" s="112"/>
      <c r="AX38" s="112"/>
      <c r="AY38" s="112"/>
      <c r="AZ38" s="112"/>
      <c r="BA38" s="112"/>
      <c r="BB38" s="112"/>
      <c r="BC38" s="112"/>
      <c r="BD38" s="112"/>
      <c r="BE38" s="112"/>
      <c r="BF38" s="112"/>
      <c r="BG38" s="112"/>
      <c r="BH38" s="112"/>
      <c r="BI38" s="112"/>
      <c r="BJ38" s="112"/>
      <c r="BK38" s="112"/>
      <c r="BL38" s="112"/>
      <c r="BM38" s="112"/>
      <c r="BN38" s="112"/>
      <c r="BO38" s="112"/>
      <c r="BP38" s="112"/>
      <c r="BQ38" s="112"/>
      <c r="BR38" s="112"/>
      <c r="BS38" s="112"/>
      <c r="BT38" s="112"/>
      <c r="BU38" s="112"/>
      <c r="BV38" s="112"/>
      <c r="BW38" s="112"/>
    </row>
    <row r="39" spans="1:153" s="110" customFormat="1" ht="22.15" customHeight="1" x14ac:dyDescent="0.2">
      <c r="B39" s="111"/>
      <c r="C39" s="112"/>
      <c r="D39" s="112"/>
      <c r="E39" s="112"/>
      <c r="F39" s="112"/>
      <c r="L39" s="112"/>
      <c r="M39" s="112"/>
      <c r="N39" s="112"/>
      <c r="O39" s="112"/>
      <c r="P39" s="112"/>
      <c r="Q39" s="112"/>
      <c r="R39" s="112"/>
      <c r="S39" s="112"/>
      <c r="T39" s="112"/>
      <c r="U39" s="112"/>
      <c r="V39" s="112"/>
      <c r="W39" s="112"/>
      <c r="X39" s="112"/>
      <c r="Y39" s="112"/>
      <c r="Z39" s="112"/>
      <c r="AA39" s="112"/>
      <c r="AB39" s="112"/>
      <c r="AC39" s="112"/>
      <c r="AD39" s="112"/>
      <c r="AE39" s="112"/>
      <c r="AF39" s="112"/>
      <c r="AG39" s="112"/>
      <c r="AH39" s="112"/>
      <c r="AI39" s="112"/>
      <c r="AJ39" s="112"/>
      <c r="AK39" s="112"/>
      <c r="AL39" s="112"/>
      <c r="AM39" s="112"/>
      <c r="AN39" s="112"/>
      <c r="AO39" s="112"/>
      <c r="AP39" s="112"/>
      <c r="AQ39" s="112"/>
      <c r="AR39" s="112"/>
      <c r="AS39" s="112"/>
      <c r="AT39" s="112"/>
      <c r="AU39" s="112"/>
      <c r="AV39" s="112"/>
      <c r="AW39" s="112"/>
      <c r="AX39" s="112"/>
      <c r="AY39" s="112"/>
      <c r="AZ39" s="112"/>
      <c r="BA39" s="112"/>
      <c r="BB39" s="112"/>
      <c r="BC39" s="112"/>
      <c r="BD39" s="112"/>
      <c r="BE39" s="112"/>
      <c r="BF39" s="112"/>
      <c r="BG39" s="112"/>
      <c r="BH39" s="112"/>
      <c r="BI39" s="112"/>
      <c r="BJ39" s="112"/>
      <c r="BK39" s="112"/>
      <c r="BL39" s="112"/>
      <c r="BM39" s="112"/>
      <c r="BN39" s="112"/>
      <c r="BO39" s="112"/>
      <c r="BP39" s="112"/>
      <c r="BQ39" s="112"/>
      <c r="BR39" s="112"/>
      <c r="BS39" s="112"/>
      <c r="BT39" s="112"/>
      <c r="BU39" s="112"/>
      <c r="BV39" s="112"/>
      <c r="BW39" s="112"/>
    </row>
    <row r="40" spans="1:153" s="110" customFormat="1" ht="22.15" customHeight="1" x14ac:dyDescent="0.2">
      <c r="B40" s="86"/>
      <c r="C40" s="86"/>
      <c r="D40" s="86"/>
      <c r="E40" s="86"/>
      <c r="F40" s="86"/>
      <c r="G40" s="86"/>
      <c r="L40" s="112"/>
      <c r="M40" s="112"/>
      <c r="N40" s="112"/>
      <c r="O40" s="112"/>
      <c r="P40" s="112"/>
      <c r="Q40" s="112"/>
      <c r="R40" s="112"/>
      <c r="S40" s="112"/>
      <c r="T40" s="112"/>
      <c r="U40" s="112"/>
      <c r="V40" s="112"/>
      <c r="W40" s="112"/>
      <c r="X40" s="112"/>
      <c r="Y40" s="112"/>
      <c r="Z40" s="112"/>
      <c r="AA40" s="112"/>
      <c r="AB40" s="112"/>
      <c r="AC40" s="112"/>
      <c r="AD40" s="112"/>
      <c r="AE40" s="112"/>
      <c r="AF40" s="112"/>
      <c r="AQ40" s="112"/>
      <c r="AR40" s="112"/>
      <c r="AS40" s="112"/>
      <c r="AT40" s="112"/>
      <c r="AU40" s="112"/>
      <c r="AV40" s="112"/>
      <c r="AW40" s="112"/>
      <c r="AX40" s="112"/>
      <c r="AY40" s="112"/>
      <c r="AZ40" s="112"/>
      <c r="BA40" s="112"/>
      <c r="BB40" s="112"/>
      <c r="BC40" s="112"/>
      <c r="BD40" s="112"/>
      <c r="BE40" s="112"/>
      <c r="BF40" s="112"/>
      <c r="BG40" s="112"/>
      <c r="BH40" s="112"/>
      <c r="BI40" s="112"/>
      <c r="BJ40" s="112"/>
      <c r="BK40" s="112"/>
      <c r="BL40" s="112"/>
      <c r="BM40" s="112"/>
      <c r="BN40" s="112"/>
      <c r="BO40" s="112"/>
      <c r="BP40" s="112"/>
      <c r="BQ40" s="112"/>
      <c r="BR40" s="112"/>
      <c r="BS40" s="112"/>
      <c r="BT40" s="112"/>
      <c r="BU40" s="112"/>
      <c r="BV40" s="112"/>
      <c r="BW40" s="112"/>
    </row>
    <row r="41" spans="1:153" ht="22.15" customHeight="1" x14ac:dyDescent="0.2">
      <c r="A41" s="110"/>
    </row>
    <row r="42" spans="1:153" ht="22.15" customHeight="1" x14ac:dyDescent="0.25">
      <c r="A42" s="110"/>
      <c r="B42" s="109"/>
    </row>
    <row r="43" spans="1:153" ht="22.15" customHeight="1" x14ac:dyDescent="0.2">
      <c r="A43" s="110"/>
      <c r="B43" s="108"/>
      <c r="C43" s="113"/>
      <c r="D43" s="113"/>
      <c r="E43" s="113"/>
      <c r="F43" s="113"/>
      <c r="AG43" s="113"/>
      <c r="AH43" s="113"/>
      <c r="AI43" s="113"/>
      <c r="AJ43" s="113"/>
      <c r="AK43" s="113"/>
      <c r="AL43" s="113"/>
      <c r="AM43" s="113"/>
      <c r="AN43" s="113"/>
      <c r="AO43" s="113"/>
      <c r="AP43" s="113"/>
    </row>
    <row r="44" spans="1:153" ht="22.15" customHeight="1" x14ac:dyDescent="0.2">
      <c r="A44" s="110"/>
      <c r="B44" s="108"/>
      <c r="C44" s="113"/>
      <c r="D44" s="113"/>
      <c r="E44" s="113"/>
      <c r="F44" s="113"/>
      <c r="L44" s="113"/>
      <c r="M44" s="113"/>
      <c r="N44" s="113"/>
      <c r="O44" s="113"/>
      <c r="P44" s="113"/>
      <c r="Q44" s="113"/>
      <c r="R44" s="113"/>
      <c r="S44" s="113"/>
      <c r="T44" s="113"/>
      <c r="U44" s="113"/>
      <c r="V44" s="113"/>
      <c r="W44" s="113"/>
      <c r="X44" s="113"/>
      <c r="Y44" s="113"/>
      <c r="Z44" s="113"/>
      <c r="AA44" s="113"/>
      <c r="AB44" s="113"/>
      <c r="AC44" s="113"/>
      <c r="AD44" s="113"/>
      <c r="AE44" s="113"/>
      <c r="AF44" s="113"/>
      <c r="AG44" s="113"/>
      <c r="AH44" s="113"/>
      <c r="AI44" s="113"/>
      <c r="AJ44" s="113"/>
      <c r="AK44" s="113"/>
      <c r="AL44" s="113"/>
      <c r="AM44" s="113"/>
      <c r="AN44" s="113"/>
      <c r="AO44" s="113"/>
      <c r="AP44" s="113"/>
      <c r="AQ44" s="113"/>
      <c r="AR44" s="113"/>
      <c r="AS44" s="113"/>
      <c r="AT44" s="113"/>
      <c r="AU44" s="113"/>
      <c r="AV44" s="113"/>
      <c r="AW44" s="113"/>
      <c r="AX44" s="113"/>
      <c r="AY44" s="113"/>
      <c r="AZ44" s="113"/>
      <c r="BA44" s="113"/>
      <c r="BB44" s="113"/>
      <c r="BC44" s="113"/>
      <c r="BD44" s="113"/>
      <c r="BE44" s="113"/>
      <c r="BF44" s="113"/>
      <c r="BG44" s="113"/>
      <c r="BH44" s="113"/>
      <c r="BI44" s="113"/>
      <c r="BJ44" s="113"/>
      <c r="BK44" s="113"/>
      <c r="BL44" s="113"/>
      <c r="BM44" s="113"/>
      <c r="BN44" s="113"/>
    </row>
    <row r="45" spans="1:153" ht="22.15" customHeight="1" x14ac:dyDescent="0.2">
      <c r="A45" s="110"/>
      <c r="B45" s="108"/>
      <c r="C45" s="113"/>
      <c r="D45" s="113"/>
      <c r="E45" s="113"/>
      <c r="F45" s="113"/>
      <c r="L45" s="113"/>
      <c r="M45" s="113"/>
      <c r="N45" s="113"/>
      <c r="O45" s="113"/>
      <c r="P45" s="113"/>
      <c r="Q45" s="113"/>
      <c r="R45" s="113"/>
      <c r="S45" s="113"/>
      <c r="T45" s="113"/>
      <c r="U45" s="113"/>
      <c r="V45" s="113"/>
      <c r="W45" s="113"/>
      <c r="X45" s="113"/>
      <c r="Y45" s="113"/>
      <c r="Z45" s="113"/>
      <c r="AA45" s="113"/>
      <c r="AB45" s="113"/>
      <c r="AC45" s="113"/>
      <c r="AD45" s="113"/>
      <c r="AE45" s="113"/>
      <c r="AF45" s="113"/>
      <c r="AG45" s="113"/>
      <c r="AH45" s="113"/>
      <c r="AI45" s="113"/>
      <c r="AJ45" s="113"/>
      <c r="AK45" s="113"/>
      <c r="AL45" s="113"/>
      <c r="AM45" s="113"/>
      <c r="AN45" s="113"/>
      <c r="AO45" s="113"/>
      <c r="AP45" s="113"/>
      <c r="AQ45" s="113"/>
      <c r="AR45" s="113"/>
      <c r="AS45" s="113"/>
      <c r="AT45" s="113"/>
      <c r="AU45" s="113"/>
      <c r="AV45" s="113"/>
      <c r="AW45" s="113"/>
      <c r="AX45" s="113"/>
      <c r="AY45" s="113"/>
      <c r="AZ45" s="113"/>
      <c r="BA45" s="113"/>
      <c r="BB45" s="113"/>
      <c r="BC45" s="113"/>
      <c r="BD45" s="113"/>
      <c r="BE45" s="113"/>
      <c r="BF45" s="113"/>
      <c r="BG45" s="113"/>
      <c r="BH45" s="113"/>
      <c r="BI45" s="113"/>
      <c r="BJ45" s="113"/>
      <c r="BK45" s="113"/>
      <c r="BL45" s="113"/>
      <c r="BM45" s="113"/>
      <c r="BN45" s="113"/>
    </row>
    <row r="46" spans="1:153" ht="22.15" customHeight="1" x14ac:dyDescent="0.2">
      <c r="A46" s="110"/>
      <c r="B46" s="108"/>
      <c r="C46" s="113"/>
      <c r="D46" s="113"/>
      <c r="E46" s="113"/>
      <c r="F46" s="113"/>
      <c r="L46" s="113"/>
      <c r="M46" s="113"/>
      <c r="N46" s="113"/>
      <c r="O46" s="113"/>
      <c r="P46" s="113"/>
      <c r="Q46" s="113"/>
      <c r="R46" s="113"/>
      <c r="S46" s="113"/>
      <c r="T46" s="113"/>
      <c r="U46" s="113"/>
      <c r="V46" s="113"/>
      <c r="W46" s="113"/>
      <c r="X46" s="113"/>
      <c r="Y46" s="113"/>
      <c r="Z46" s="113"/>
      <c r="AA46" s="113"/>
      <c r="AB46" s="113"/>
      <c r="AC46" s="113"/>
      <c r="AD46" s="113"/>
      <c r="AE46" s="113"/>
      <c r="AF46" s="113"/>
      <c r="AG46" s="113"/>
      <c r="AH46" s="113"/>
      <c r="AI46" s="113"/>
      <c r="AJ46" s="113"/>
      <c r="AK46" s="113"/>
      <c r="AL46" s="113"/>
      <c r="AM46" s="113"/>
      <c r="AN46" s="113"/>
      <c r="AO46" s="113"/>
      <c r="AP46" s="113"/>
      <c r="AQ46" s="113"/>
      <c r="AR46" s="113"/>
      <c r="AS46" s="113"/>
      <c r="AT46" s="113"/>
      <c r="AU46" s="113"/>
      <c r="AV46" s="113"/>
      <c r="AW46" s="113"/>
      <c r="AX46" s="113"/>
      <c r="AY46" s="113"/>
      <c r="AZ46" s="113"/>
      <c r="BA46" s="113"/>
      <c r="BB46" s="113"/>
      <c r="BC46" s="113"/>
      <c r="BD46" s="113"/>
      <c r="BE46" s="113"/>
      <c r="BF46" s="113"/>
      <c r="BG46" s="113"/>
      <c r="BH46" s="113"/>
      <c r="BI46" s="113"/>
      <c r="BJ46" s="113"/>
      <c r="BK46" s="113"/>
      <c r="BL46" s="113"/>
      <c r="BM46" s="113"/>
      <c r="BN46" s="113"/>
    </row>
    <row r="47" spans="1:153" ht="15" x14ac:dyDescent="0.2">
      <c r="A47" s="110"/>
      <c r="B47" s="108"/>
      <c r="L47" s="113"/>
      <c r="M47" s="113"/>
      <c r="N47" s="113"/>
      <c r="O47" s="113"/>
      <c r="P47" s="113"/>
      <c r="Q47" s="113"/>
      <c r="R47" s="113"/>
      <c r="S47" s="113"/>
      <c r="T47" s="113"/>
      <c r="U47" s="113"/>
      <c r="V47" s="113"/>
      <c r="W47" s="113"/>
      <c r="X47" s="113"/>
      <c r="Y47" s="113"/>
      <c r="Z47" s="113"/>
      <c r="AA47" s="113"/>
      <c r="AB47" s="113"/>
      <c r="AC47" s="113"/>
      <c r="AD47" s="113"/>
      <c r="AE47" s="113"/>
      <c r="AF47" s="113"/>
      <c r="AQ47" s="113"/>
      <c r="AR47" s="113"/>
      <c r="AS47" s="113"/>
      <c r="AT47" s="113"/>
      <c r="AU47" s="113"/>
      <c r="AV47" s="113"/>
      <c r="AW47" s="113"/>
      <c r="AX47" s="113"/>
      <c r="AY47" s="113"/>
      <c r="AZ47" s="113"/>
      <c r="BA47" s="113"/>
      <c r="BB47" s="113"/>
      <c r="BC47" s="113"/>
      <c r="BD47" s="113"/>
      <c r="BE47" s="113"/>
      <c r="BF47" s="113"/>
      <c r="BG47" s="113"/>
      <c r="BH47" s="113"/>
      <c r="BI47" s="113"/>
      <c r="BJ47" s="113"/>
      <c r="BK47" s="113"/>
      <c r="BL47" s="113"/>
      <c r="BM47" s="113"/>
      <c r="BN47" s="113"/>
    </row>
    <row r="48" spans="1:153" ht="14.25" x14ac:dyDescent="0.2">
      <c r="A48" s="110"/>
      <c r="B48" s="108"/>
    </row>
    <row r="49" spans="1:6" ht="14.25" x14ac:dyDescent="0.2">
      <c r="A49" s="110"/>
      <c r="B49" s="108"/>
    </row>
    <row r="50" spans="1:6" x14ac:dyDescent="0.2">
      <c r="B50" s="108"/>
    </row>
    <row r="51" spans="1:6" x14ac:dyDescent="0.2">
      <c r="B51" s="108"/>
    </row>
    <row r="53" spans="1:6" ht="15" customHeight="1" x14ac:dyDescent="0.25">
      <c r="B53" s="109"/>
      <c r="C53" s="109"/>
      <c r="D53" s="109"/>
      <c r="E53" s="109"/>
      <c r="F53" s="109"/>
    </row>
    <row r="54" spans="1:6" ht="15" x14ac:dyDescent="0.25">
      <c r="B54" s="114"/>
    </row>
    <row r="55" spans="1:6" x14ac:dyDescent="0.2">
      <c r="B55" s="115"/>
    </row>
    <row r="56" spans="1:6" x14ac:dyDescent="0.2">
      <c r="B56" s="115"/>
    </row>
    <row r="57" spans="1:6" x14ac:dyDescent="0.2">
      <c r="B57" s="115"/>
    </row>
    <row r="58" spans="1:6" x14ac:dyDescent="0.2">
      <c r="B58" s="115"/>
    </row>
    <row r="59" spans="1:6" x14ac:dyDescent="0.2">
      <c r="B59" s="115"/>
    </row>
    <row r="60" spans="1:6" x14ac:dyDescent="0.2">
      <c r="B60" s="115"/>
    </row>
    <row r="61" spans="1:6" x14ac:dyDescent="0.2">
      <c r="B61" s="115"/>
    </row>
    <row r="62" spans="1:6" x14ac:dyDescent="0.2">
      <c r="B62" s="115"/>
    </row>
    <row r="63" spans="1:6" x14ac:dyDescent="0.2">
      <c r="B63" s="115"/>
    </row>
    <row r="64" spans="1:6" x14ac:dyDescent="0.2">
      <c r="B64" s="115"/>
    </row>
    <row r="65" spans="2:6" ht="15" x14ac:dyDescent="0.25">
      <c r="B65" s="114"/>
      <c r="C65" s="108"/>
      <c r="D65" s="108"/>
      <c r="E65" s="108"/>
      <c r="F65" s="108"/>
    </row>
  </sheetData>
  <mergeCells count="40">
    <mergeCell ref="A27:B27"/>
    <mergeCell ref="N27:AV27"/>
    <mergeCell ref="N28:AV28"/>
    <mergeCell ref="A24:B24"/>
    <mergeCell ref="I24:J24"/>
    <mergeCell ref="M24:AV24"/>
    <mergeCell ref="A25:B25"/>
    <mergeCell ref="N25:AV25"/>
    <mergeCell ref="A26:B26"/>
    <mergeCell ref="N26:AV26"/>
    <mergeCell ref="B22:AV22"/>
    <mergeCell ref="C8:G8"/>
    <mergeCell ref="C9:G9"/>
    <mergeCell ref="C10:G10"/>
    <mergeCell ref="C11:G11"/>
    <mergeCell ref="C12:G12"/>
    <mergeCell ref="C13:G13"/>
    <mergeCell ref="C14:G14"/>
    <mergeCell ref="C15:G15"/>
    <mergeCell ref="C16:G16"/>
    <mergeCell ref="C17:G17"/>
    <mergeCell ref="B21:AV21"/>
    <mergeCell ref="DN4:DX4"/>
    <mergeCell ref="DZ4:EJ4"/>
    <mergeCell ref="EL4:EV4"/>
    <mergeCell ref="C5:G5"/>
    <mergeCell ref="C6:G6"/>
    <mergeCell ref="CP4:CZ4"/>
    <mergeCell ref="DB4:DL4"/>
    <mergeCell ref="C7:G7"/>
    <mergeCell ref="AT4:BD4"/>
    <mergeCell ref="BF4:BP4"/>
    <mergeCell ref="BR4:CB4"/>
    <mergeCell ref="CD4:CN4"/>
    <mergeCell ref="AH4:AR4"/>
    <mergeCell ref="F1:G1"/>
    <mergeCell ref="F2:G2"/>
    <mergeCell ref="F3:G3"/>
    <mergeCell ref="J4:T4"/>
    <mergeCell ref="V4:AF4"/>
  </mergeCells>
  <conditionalFormatting sqref="B21">
    <cfRule type="expression" dxfId="3" priority="5" stopIfTrue="1">
      <formula>$H$18&gt;=$D$28</formula>
    </cfRule>
  </conditionalFormatting>
  <conditionalFormatting sqref="B22">
    <cfRule type="expression" dxfId="2" priority="4" stopIfTrue="1">
      <formula>$H$19&gt;=$F$28</formula>
    </cfRule>
  </conditionalFormatting>
  <conditionalFormatting sqref="H1:H3">
    <cfRule type="cellIs" dxfId="1" priority="1" operator="equal">
      <formula>"Nevyhovel"</formula>
    </cfRule>
    <cfRule type="cellIs" dxfId="0" priority="2" operator="equal">
      <formula>"Vyhovel"</formula>
    </cfRule>
    <cfRule type="colorScale" priority="3">
      <colorScale>
        <cfvo type="min"/>
        <cfvo type="max"/>
        <color rgb="FFFF7128"/>
        <color rgb="FFFFEF9C"/>
      </colorScale>
    </cfRule>
  </conditionalFormatting>
  <pageMargins left="0.7" right="0.7" top="0.75" bottom="0.75" header="0.3" footer="0.3"/>
  <pageSetup paperSize="9" orientation="portrait" r:id="rId1"/>
  <ignoredErrors>
    <ignoredError sqref="B6:B14" numberStoredAsText="1"/>
  </ignoredErrors>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8</vt:i4>
      </vt:variant>
    </vt:vector>
  </HeadingPairs>
  <TitlesOfParts>
    <vt:vector size="8" baseType="lpstr">
      <vt:lpstr>Návod</vt:lpstr>
      <vt:lpstr>ZÁUJEMCA</vt:lpstr>
      <vt:lpstr>HODNOTITEĽ</vt:lpstr>
      <vt:lpstr>UKÁŽKA-ZÁUJEMCA</vt:lpstr>
      <vt:lpstr>UKÁŽKA-HODNOTITEĽ</vt:lpstr>
      <vt:lpstr>POMOCNY VYPOCET DLZKY PRAXE</vt:lpstr>
      <vt:lpstr>UKAZKA VYPOCTU DLZKY PRAXE</vt:lpstr>
      <vt:lpstr>HODNOTITEĽ Vyhodnotenie praxe</vt:lpstr>
    </vt:vector>
  </TitlesOfParts>
  <Company>PM Partners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William Duncan</dc:creator>
  <cp:lastModifiedBy>Michal Marko</cp:lastModifiedBy>
  <cp:lastPrinted>2018-10-03T13:05:41Z</cp:lastPrinted>
  <dcterms:created xsi:type="dcterms:W3CDTF">2016-04-15T13:56:41Z</dcterms:created>
  <dcterms:modified xsi:type="dcterms:W3CDTF">2020-06-03T23:00:56Z</dcterms:modified>
</cp:coreProperties>
</file>